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90" yWindow="0" windowWidth="11910" windowHeight="5610" tabRatio="970" firstSheet="11" activeTab="13"/>
  </bookViews>
  <sheets>
    <sheet name="Cover" sheetId="1" r:id="rId1"/>
    <sheet name="Gen Info Pg 1" sheetId="11" r:id="rId2"/>
    <sheet name="Gen Info Pg 2" sheetId="12" r:id="rId3"/>
    <sheet name="Approval " sheetId="44" r:id="rId4"/>
    <sheet name="Index" sheetId="17" r:id="rId5"/>
    <sheet name="Stat of Financial Position" sheetId="4" r:id="rId6"/>
    <sheet name="Stat of Financial Performance" sheetId="10" r:id="rId7"/>
    <sheet name="Stat of Changes in Net Assets" sheetId="14" r:id="rId8"/>
    <sheet name="Cash flow statement" sheetId="16" r:id="rId9"/>
    <sheet name="Comparison statement " sheetId="41" r:id="rId10"/>
    <sheet name="Appropriation Statement" sheetId="40" r:id="rId11"/>
    <sheet name="Accounting Policies" sheetId="45" r:id="rId12"/>
    <sheet name="Notes_2 to 5" sheetId="6" r:id="rId13"/>
    <sheet name="Note 6" sheetId="36" r:id="rId14"/>
    <sheet name="Note 7" sheetId="25" r:id="rId15"/>
    <sheet name="Notes14" sheetId="30" state="hidden" r:id="rId16"/>
    <sheet name="Note 8 - 36" sheetId="31" r:id="rId17"/>
    <sheet name="App A" sheetId="38" r:id="rId18"/>
    <sheet name="App B" sheetId="39" r:id="rId19"/>
    <sheet name="App C" sheetId="42"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_FilterDatabase" localSheetId="0" hidden="1">Cover!$AB$10:$AB$19</definedName>
    <definedName name="_inc1" localSheetId="19">[1]Incstate!#REF!</definedName>
    <definedName name="_inc1" localSheetId="10">[2]Incstate!#REF!</definedName>
    <definedName name="_inc1" localSheetId="9">[1]Incstate!#REF!</definedName>
    <definedName name="ACCCLASS" localSheetId="10">#REF!</definedName>
    <definedName name="ACCDESC1" localSheetId="10">#REF!</definedName>
    <definedName name="ACCDESC2" localSheetId="10">#REF!</definedName>
    <definedName name="ACCOUNTCLASS" localSheetId="19">'[3]Sheet3 (2)'!$A$1,'[3]Sheet3 (2)'!$A$494,'[3]Sheet3 (2)'!$A$497,'[3]Sheet3 (2)'!$A$564,'[3]Sheet3 (2)'!$A$588,'[3]Sheet3 (2)'!$A$624,'[3]Sheet3 (2)'!$A$630,'[3]Sheet3 (2)'!$A$658</definedName>
    <definedName name="ACCOUNTCLASS" localSheetId="10">'[4]Sheet3 (2)'!$A$1,'[4]Sheet3 (2)'!$A$494,'[4]Sheet3 (2)'!$A$497,'[4]Sheet3 (2)'!$A$564,'[4]Sheet3 (2)'!$A$588,'[4]Sheet3 (2)'!$A$624,'[4]Sheet3 (2)'!$A$630,'[4]Sheet3 (2)'!$A$658</definedName>
    <definedName name="ACCOUNTCLASS" localSheetId="9">'[3]Sheet3 (2)'!$A$1,'[3]Sheet3 (2)'!$A$494,'[3]Sheet3 (2)'!$A$497,'[3]Sheet3 (2)'!$A$564,'[3]Sheet3 (2)'!$A$588,'[3]Sheet3 (2)'!$A$624,'[3]Sheet3 (2)'!$A$630,'[3]Sheet3 (2)'!$A$658</definedName>
    <definedName name="ACCUMULATEDSURPLUSDEFICIT" localSheetId="10">#REF!</definedName>
    <definedName name="APPA" localSheetId="10">#REF!</definedName>
    <definedName name="APPD" localSheetId="10">#REF!</definedName>
    <definedName name="APPE" localSheetId="10">#REF!</definedName>
    <definedName name="APPF" localSheetId="10">#REF!</definedName>
    <definedName name="BANKOVERDRAFT" localSheetId="10">#REF!</definedName>
    <definedName name="BIOLOGICALASSETS" localSheetId="10">#REF!</definedName>
    <definedName name="BIOLOGICALASSETSBREAKDOWN" localSheetId="10">#REF!</definedName>
    <definedName name="BKDWN" localSheetId="10">#REF!</definedName>
    <definedName name="BORROWINGS" localSheetId="10">#REF!</definedName>
    <definedName name="BORROWINGSCURRENTPORTION" localSheetId="10">#REF!</definedName>
    <definedName name="BUILDINGS" localSheetId="10">#REF!</definedName>
    <definedName name="BuiltIn_Print_Titles___0" localSheetId="10">'[5]Gen Info Pg 2'!#REF!</definedName>
    <definedName name="BuiltIn_Print_Titles___0" localSheetId="2">'[5]Bladsy 7 tot 10'!#REF!</definedName>
    <definedName name="BULKPURCHASES" localSheetId="10">#REF!</definedName>
    <definedName name="cash1" localSheetId="19">[6]cashflow!#REF!</definedName>
    <definedName name="cash1" localSheetId="10">[7]cashflow!#REF!</definedName>
    <definedName name="cash1" localSheetId="9">[6]cashflow!#REF!</definedName>
    <definedName name="CASHANDCASHEQUIVALENTS" localSheetId="10">#REF!</definedName>
    <definedName name="ceo" localSheetId="10">#REF!</definedName>
    <definedName name="CLASS" localSheetId="10">#REF!</definedName>
    <definedName name="COMMUNITYASSETS" localSheetId="10">#REF!</definedName>
    <definedName name="CONSTRUCTIONCONTRACTSANDRECEIVABLES" localSheetId="10">#REF!</definedName>
    <definedName name="CONSUMERDEBTORS" localSheetId="10">#REF!</definedName>
    <definedName name="CONSUMERDEBTORSPROV" localSheetId="10">#REF!</definedName>
    <definedName name="CONSUMERDEPOSITS" localSheetId="10">#REF!</definedName>
    <definedName name="CURRENTASSETS" localSheetId="10">#REF!</definedName>
    <definedName name="CURRENTBORROWINGS" localSheetId="10">#REF!</definedName>
    <definedName name="CURRENTINVESTMENTS" localSheetId="10">#REF!</definedName>
    <definedName name="CURRENTLIABILITIES" localSheetId="10">#REF!</definedName>
    <definedName name="CURRENTPORTIONUNSPENTCONDITIONALGRANTSANDRECEIPTS" localSheetId="10">#REF!</definedName>
    <definedName name="CURRENTPROVISIONS" localSheetId="10">#REF!</definedName>
    <definedName name="DABIOLOGICAL" localSheetId="10">#REF!</definedName>
    <definedName name="DAINTANGIBLES" localSheetId="10">#REF!</definedName>
    <definedName name="DAINVPROPERTY" localSheetId="10">#REF!</definedName>
    <definedName name="DAPROPERTYPLANTANDEQUIPMENT" localSheetId="10">#REF!</definedName>
    <definedName name="Departmentname" localSheetId="0">Cover!$D$17</definedName>
    <definedName name="DEPRECIATIONANDAMORTISATION" localSheetId="10">#REF!</definedName>
    <definedName name="ELEMENTS" localSheetId="10">#REF!</definedName>
    <definedName name="EMPLOYEEBENEFITS" localSheetId="10">#REF!</definedName>
    <definedName name="EMPLOYEEBENEFITSBORROWINGS" localSheetId="10">#REF!</definedName>
    <definedName name="EMPLOYEEBENEFITSCURRENTPORTION" localSheetId="10">#REF!</definedName>
    <definedName name="EMPLOYEERELATEDCOST" localSheetId="10">#REF!</definedName>
    <definedName name="EXPENSES" localSheetId="10">#REF!</definedName>
    <definedName name="FINANCECOSTS" localSheetId="10">#REF!</definedName>
    <definedName name="FINANCELEASEDASSETS" localSheetId="10">#REF!</definedName>
    <definedName name="FINANCELEASELIABILITY" localSheetId="10">#REF!</definedName>
    <definedName name="FINANCELEASELIABILITYCURRENTPORTION" localSheetId="10">#REF!</definedName>
    <definedName name="FINANCIALSASSETSHELDFORSALE" localSheetId="10">#REF!</definedName>
    <definedName name="FINANCIALSCURRENTASSETS" localSheetId="10">#REF!</definedName>
    <definedName name="FINANCIALSCURRENTLIABILITIES" localSheetId="10">#REF!</definedName>
    <definedName name="FINANCIALSEXPENSES" localSheetId="10">#REF!</definedName>
    <definedName name="FINANCIALSNETASSETS" localSheetId="10">#REF!</definedName>
    <definedName name="FINANCIALSNONCURRENTASSETS" localSheetId="10">#REF!</definedName>
    <definedName name="FINANCIALSNONCURRENTLIABILITIES" localSheetId="10">#REF!</definedName>
    <definedName name="FINANCIALSOTHER" localSheetId="10">#REF!</definedName>
    <definedName name="FINANCIALSREVENUE" localSheetId="10">#REF!</definedName>
    <definedName name="GAINLOSSONSALEOFASSETS" localSheetId="10">#REF!</definedName>
    <definedName name="gen" localSheetId="10">#REF!</definedName>
    <definedName name="GENERALEXPENSES" localSheetId="10">#REF!</definedName>
    <definedName name="GOVERNMENTGRANTSANDSUBSIDIES" localSheetId="10">#REF!</definedName>
    <definedName name="hd" localSheetId="19">[6]Notes!#REF!</definedName>
    <definedName name="hd" localSheetId="10">[7]Notes!#REF!</definedName>
    <definedName name="hd" localSheetId="9">[6]Notes!#REF!</definedName>
    <definedName name="HERITAGEASSETS" localSheetId="10">#REF!</definedName>
    <definedName name="IMPAIRMENTLOSSREVERSALOFIMPAIRMENTLOSS" localSheetId="10">#REF!</definedName>
    <definedName name="INFRASTRUCTURE" localSheetId="10">#REF!</definedName>
    <definedName name="INTANGIBLEASSETS" localSheetId="10">#REF!</definedName>
    <definedName name="INTANGIBLES" localSheetId="10">#REF!</definedName>
    <definedName name="INVENTORIES" localSheetId="10">#REF!</definedName>
    <definedName name="INVESTMENTPROPERTY" localSheetId="10">#REF!</definedName>
    <definedName name="INVESTMENTPROPERTYHELDFORSALE" localSheetId="10">#REF!</definedName>
    <definedName name="INVESTMENTS" localSheetId="10">#REF!</definedName>
    <definedName name="LAND" localSheetId="10">#REF!</definedName>
    <definedName name="LICENCEFEES" localSheetId="10">#REF!</definedName>
    <definedName name="LINEITEM" localSheetId="10">#REF!</definedName>
    <definedName name="MOVEMENTBIOLOGICAL" localSheetId="10">#REF!</definedName>
    <definedName name="MOVEMENTCURRENT" localSheetId="10">#REF!</definedName>
    <definedName name="MOVEMENTDEPRECIATIONANDAMORTISATION" localSheetId="10">#REF!</definedName>
    <definedName name="MOVEMENTINVENTORIES" localSheetId="10">#REF!</definedName>
    <definedName name="MOVEMENTIP" localSheetId="10">#REF!</definedName>
    <definedName name="MOVEMENTNETASSETS" localSheetId="10">#REF!</definedName>
    <definedName name="MOVEMENTNONCURRENT" localSheetId="10">#REF!</definedName>
    <definedName name="MOVEMENTPERFORMANCE" localSheetId="10">#REF!</definedName>
    <definedName name="MOVEMENTPPE" localSheetId="10">#REF!</definedName>
    <definedName name="MOVEMENTPROVDOUBTFUL" localSheetId="10">#REF!</definedName>
    <definedName name="MOVEMENTPROVISION" localSheetId="10">#REF!</definedName>
    <definedName name="MOVEMENTREVALUATION" localSheetId="10">#REF!</definedName>
    <definedName name="MOVEMENTS" localSheetId="10">#REF!</definedName>
    <definedName name="MOVEMENTSURPLUS" localSheetId="10">#REF!</definedName>
    <definedName name="NETASSETS" localSheetId="10">#REF!</definedName>
    <definedName name="NONCURRENTASSETS" localSheetId="10">#REF!</definedName>
    <definedName name="NONCURRENTASSETSHELDFORSALE" localSheetId="10">#REF!</definedName>
    <definedName name="NONCURRENTLIABILITIES" localSheetId="10">#REF!</definedName>
    <definedName name="NONCURRENTPROVISIONS" localSheetId="10">#REF!</definedName>
    <definedName name="NONCURRENTRECEIVABLES" localSheetId="10">#REF!</definedName>
    <definedName name="NONCURRENTRECEIVABLESCURRENTPORTION" localSheetId="10">#REF!</definedName>
    <definedName name="NONCURRENTUNSPENTCONDITIONALGRANTSANDRECEIPTS" localSheetId="10">#REF!</definedName>
    <definedName name="NT_contact">Cover!$AB$11:$AE$19</definedName>
    <definedName name="OTHER" localSheetId="10">#REF!</definedName>
    <definedName name="OTHERASSETSHELDFORSALE" localSheetId="10">#REF!</definedName>
    <definedName name="OTHERASSETSPPE" localSheetId="10">#REF!</definedName>
    <definedName name="OTHERCURRENTFINANCIALASSETS" localSheetId="10">#REF!</definedName>
    <definedName name="OTHERCURRENTFINANCIALLIABILITIES" localSheetId="10">#REF!</definedName>
    <definedName name="OTHERDEBTORS" localSheetId="10">#REF!</definedName>
    <definedName name="OTHERINCOME" localSheetId="10">#REF!</definedName>
    <definedName name="OTHERNONCURRENTFINANCIALASSETS" localSheetId="10">#REF!</definedName>
    <definedName name="OTHERNONCURRENTFINANCIALLIABILITIES" localSheetId="10">#REF!</definedName>
    <definedName name="OTHERRECEIVABLESFROMNONEXCHANGETRANSACTIONS" localSheetId="10">#REF!</definedName>
    <definedName name="PERFORMANCE" localSheetId="10">#REF!</definedName>
    <definedName name="pols" localSheetId="10">#REF!</definedName>
    <definedName name="POSITION" localSheetId="10">#REF!</definedName>
    <definedName name="PREPAYMENTS" localSheetId="10">#REF!</definedName>
    <definedName name="_xlnm.Print_Area" localSheetId="11">'Accounting Policies'!$A$1:$G$532</definedName>
    <definedName name="_xlnm.Print_Area" localSheetId="18">'App B'!$A$1:$M$28</definedName>
    <definedName name="_xlnm.Print_Area" localSheetId="3">'Approval '!$A$1:$G$41</definedName>
    <definedName name="_xlnm.Print_Area" localSheetId="8">'Cash flow statement'!$A$1:$I$36</definedName>
    <definedName name="_xlnm.Print_Area" localSheetId="0">Cover!$A$1:$I$33</definedName>
    <definedName name="_xlnm.Print_Area" localSheetId="1">'Gen Info Pg 1'!$A$1:$B$50</definedName>
    <definedName name="_xlnm.Print_Area" localSheetId="2">'Gen Info Pg 2'!$A$1:$B$37</definedName>
    <definedName name="_xlnm.Print_Area" localSheetId="4">Index!$A$1:$I$50</definedName>
    <definedName name="_xlnm.Print_Area" localSheetId="14">'Note 7'!$A$1:$F$56</definedName>
    <definedName name="_xlnm.Print_Area" localSheetId="16">'Note 8 - 36'!$A$1:$E$1143</definedName>
    <definedName name="_xlnm.Print_Area" localSheetId="12">'Notes_2 to 5'!$A$1:$E$274</definedName>
    <definedName name="_xlnm.Print_Area" localSheetId="15">Notes14!$A$1:$J$113</definedName>
    <definedName name="_xlnm.Print_Area" localSheetId="7">'Stat of Changes in Net Assets'!$A$1:$L$23</definedName>
    <definedName name="_xlnm.Print_Area" localSheetId="6">'Stat of Financial Performance'!$A$1:$I$41</definedName>
    <definedName name="_xlnm.Print_Area" localSheetId="5">'Stat of Financial Position'!$A$1:$J$43</definedName>
    <definedName name="_xlnm.Print_Area">#REF!</definedName>
    <definedName name="_xlnm.Print_Titles" localSheetId="14">'Note 7'!$2:$7</definedName>
    <definedName name="_xlnm.Print_Titles" localSheetId="16">'Note 8 - 36'!$1:$7</definedName>
    <definedName name="_xlnm.Print_Titles" localSheetId="12">'Notes_2 to 5'!$1:$8</definedName>
    <definedName name="PROFITLOSSONFAIRVALUEADJUSTMENT" localSheetId="11">#REF!</definedName>
    <definedName name="PROFITLOSSONFAIRVALUEADJUSTMENT" localSheetId="10">#REF!</definedName>
    <definedName name="PROFITLOSSONFAIRVALUEADJUSTMENT" localSheetId="3">#REF!</definedName>
    <definedName name="PROPERTYPLANTANDEQUIPMENT" localSheetId="10">#REF!</definedName>
    <definedName name="PROPERTYPLANTANDEQUIPMENTHELDFORSALE" localSheetId="10">#REF!</definedName>
    <definedName name="PROPERTYRATES" localSheetId="10">#REF!</definedName>
    <definedName name="PROPERTYRATESPENALTIESIMPOSEDANDCOLLECTIONCHARGES" localSheetId="10">#REF!</definedName>
    <definedName name="Province">Cover!$E$10</definedName>
    <definedName name="PROVISIONFORDOUBTFULDEBTS" localSheetId="10">#REF!</definedName>
    <definedName name="PUBLICCONTRIBUTIONSANDDONATIONS" localSheetId="10">#REF!</definedName>
    <definedName name="REMUNERATIONOFCHIEFFINANCEOFFICER" localSheetId="10">#REF!</definedName>
    <definedName name="REMUNERATIONOFCOUNCILLORS" localSheetId="10">#REF!</definedName>
    <definedName name="REMUNERATIONOFEXECUTIVEDIRECTORSCOMMUNITYSERVICES" localSheetId="10">#REF!</definedName>
    <definedName name="REMUNERATIONOFEXECUTIVEDIRECTORSCORPORATESERVICES" localSheetId="10">#REF!</definedName>
    <definedName name="REMUNERATIONOFEXECUTIVEDIRECTORSTECHNICALSERVICES" localSheetId="10">#REF!</definedName>
    <definedName name="REMUNERATIONOFMUNICIPALMANAGER" localSheetId="10">#REF!</definedName>
    <definedName name="REMUNERATIONOFSENIORMANAGERS" localSheetId="10">#REF!</definedName>
    <definedName name="RENTALOFEQUIPMENT" localSheetId="10">#REF!</definedName>
    <definedName name="RENTALOFEXTERNALEQUIPMENT" localSheetId="10">#REF!</definedName>
    <definedName name="RENTALOFFACILITIESANDEQUIPMENT" localSheetId="10">#REF!</definedName>
    <definedName name="RESERVES" localSheetId="10">#REF!</definedName>
    <definedName name="REVENUE" localSheetId="10">#REF!</definedName>
    <definedName name="SERVICECHARGES" localSheetId="10">#REF!</definedName>
    <definedName name="TAXESANDTRANSFERSPAYABLE" localSheetId="10">#REF!</definedName>
    <definedName name="title" localSheetId="10">#REF!</definedName>
    <definedName name="tm_1140851196" localSheetId="10">#REF!</definedName>
    <definedName name="tm_1140851233" localSheetId="10">#REF!</definedName>
    <definedName name="tm_469777380" localSheetId="10">#REF!</definedName>
    <definedName name="tm_469777386" localSheetId="10">#REF!</definedName>
    <definedName name="tm_469777387" localSheetId="10">#REF!</definedName>
    <definedName name="TRADEANDOTHERPAYABLESFROMEXCHANGETRANSACTIONS" localSheetId="10">#REF!</definedName>
    <definedName name="TRADEANDOTHERRECEIVABLESFROMEXCHANGETRANSACTIONS" localSheetId="10">#REF!</definedName>
    <definedName name="treas" localSheetId="10">#REF!</definedName>
    <definedName name="UNSPENTCONDITIONALGRANTSANDRECEIPTSCURRENTPORTION" localSheetId="10">#REF!</definedName>
    <definedName name="VATPAYABLE" localSheetId="10">#REF!</definedName>
    <definedName name="VATRECEIVABLE" localSheetId="10">#REF!</definedName>
    <definedName name="WRITEDOWNSREVERSALOFWRITEDOWNSTONRV" localSheetId="10">#REF!</definedName>
  </definedNames>
  <calcPr calcId="144525"/>
</workbook>
</file>

<file path=xl/calcChain.xml><?xml version="1.0" encoding="utf-8"?>
<calcChain xmlns="http://schemas.openxmlformats.org/spreadsheetml/2006/main">
  <c r="C1112" i="31" l="1"/>
  <c r="C1114" i="31" s="1"/>
  <c r="C1106" i="31" s="1"/>
  <c r="C1095" i="31" l="1"/>
  <c r="C1099" i="31"/>
  <c r="C1091" i="31" l="1"/>
  <c r="C1089" i="31"/>
  <c r="C1092" i="31" l="1"/>
  <c r="C1084" i="31"/>
  <c r="B5" i="10" l="1"/>
  <c r="A4" i="44"/>
  <c r="A6" i="45" s="1"/>
  <c r="A2" i="44"/>
  <c r="I30" i="14" l="1"/>
  <c r="P15" i="42"/>
  <c r="Q7" i="42"/>
  <c r="Q15" i="42" l="1"/>
  <c r="G32" i="16" l="1"/>
  <c r="A158" i="6" l="1"/>
  <c r="A170" i="6" s="1"/>
  <c r="A137" i="6"/>
  <c r="A149" i="6" s="1"/>
  <c r="A127" i="6"/>
  <c r="G12" i="4" l="1"/>
  <c r="C88" i="6"/>
  <c r="C92" i="6" s="1"/>
  <c r="H35" i="41" l="1"/>
  <c r="H19" i="41"/>
  <c r="H25" i="41" s="1"/>
  <c r="G25" i="10" l="1"/>
  <c r="A427" i="31"/>
  <c r="G28" i="4" l="1"/>
  <c r="G13" i="4" l="1"/>
  <c r="G27" i="4" l="1"/>
  <c r="G26" i="4"/>
  <c r="G25" i="4"/>
  <c r="G19" i="4"/>
  <c r="G15" i="4"/>
  <c r="G14" i="4"/>
  <c r="G10" i="4"/>
  <c r="A505" i="31"/>
  <c r="A5" i="38" l="1"/>
  <c r="B4" i="25"/>
  <c r="B5" i="6"/>
  <c r="A2" i="38" l="1"/>
  <c r="A4" i="12" l="1"/>
  <c r="B5" i="14" l="1"/>
  <c r="B5" i="16" s="1"/>
  <c r="G752" i="31" l="1"/>
  <c r="J260" i="31" l="1"/>
  <c r="I252" i="31"/>
  <c r="I250" i="31"/>
  <c r="G431" i="31" l="1"/>
  <c r="G429" i="31"/>
  <c r="B4" i="31"/>
  <c r="I247" i="31" l="1"/>
  <c r="I248" i="31"/>
  <c r="I246" i="31"/>
  <c r="I249" i="31"/>
  <c r="I245" i="31"/>
  <c r="I251" i="31"/>
  <c r="B4" i="30" l="1"/>
  <c r="J8" i="14"/>
  <c r="J10" i="14"/>
  <c r="J12" i="14" s="1"/>
  <c r="I8" i="14"/>
  <c r="I12" i="14"/>
  <c r="I13" i="14" s="1"/>
  <c r="H8" i="14"/>
  <c r="H12" i="14"/>
  <c r="H15" i="14"/>
  <c r="H17" i="14" s="1"/>
  <c r="H20" i="14" s="1"/>
  <c r="I15" i="14" l="1"/>
  <c r="I17" i="14" s="1"/>
  <c r="I20" i="14" s="1"/>
  <c r="J13" i="14"/>
  <c r="J15" i="14" s="1"/>
  <c r="J17" i="14" s="1"/>
  <c r="J20" i="14" s="1"/>
  <c r="F659" i="31" l="1"/>
  <c r="F656" i="31"/>
  <c r="F655" i="31"/>
  <c r="F658" i="31"/>
  <c r="F657" i="31"/>
  <c r="B39" i="30" l="1"/>
  <c r="B37" i="30"/>
  <c r="B71" i="30"/>
  <c r="B69" i="30"/>
  <c r="J13" i="30"/>
  <c r="J14" i="30"/>
  <c r="B76" i="31"/>
  <c r="B72" i="31"/>
  <c r="B69" i="31"/>
  <c r="B65" i="31"/>
  <c r="G73" i="30"/>
  <c r="F73" i="30"/>
  <c r="G72" i="30"/>
  <c r="F72" i="30"/>
  <c r="J47" i="30"/>
  <c r="I42" i="30"/>
  <c r="H42" i="30"/>
  <c r="G42" i="30"/>
  <c r="F42" i="30"/>
  <c r="B63" i="30"/>
  <c r="B44" i="30"/>
  <c r="J46" i="30"/>
  <c r="J42" i="30"/>
  <c r="E42" i="30"/>
  <c r="D42" i="30"/>
  <c r="C42" i="30"/>
  <c r="B2" i="31"/>
  <c r="B52" i="31"/>
  <c r="B55" i="31"/>
  <c r="B58" i="31"/>
  <c r="B61" i="31"/>
  <c r="B2" i="30"/>
  <c r="C9" i="30"/>
  <c r="D9" i="30"/>
  <c r="E9" i="30"/>
  <c r="F9" i="30"/>
  <c r="G9" i="30"/>
  <c r="H9" i="30"/>
  <c r="I9" i="30"/>
  <c r="J9" i="30"/>
  <c r="B11" i="30"/>
  <c r="B30" i="30"/>
  <c r="B2" i="25"/>
  <c r="B3" i="16"/>
  <c r="B3" i="14"/>
  <c r="A115" i="6" l="1"/>
  <c r="A131" i="6" s="1"/>
  <c r="I24" i="30"/>
  <c r="D26" i="30"/>
  <c r="H48" i="30"/>
  <c r="F48" i="30"/>
  <c r="D48" i="30"/>
  <c r="C50" i="30"/>
  <c r="H20" i="30"/>
  <c r="F61" i="30"/>
  <c r="E60" i="30"/>
  <c r="F12" i="30"/>
  <c r="D45" i="30"/>
  <c r="I27" i="30"/>
  <c r="E27" i="30"/>
  <c r="G45" i="30"/>
  <c r="C17" i="30"/>
  <c r="H45" i="30"/>
  <c r="H44" i="30" s="1"/>
  <c r="G24" i="30"/>
  <c r="H61" i="30"/>
  <c r="C60" i="30"/>
  <c r="F27" i="30"/>
  <c r="D12" i="30"/>
  <c r="E50" i="30"/>
  <c r="F26" i="30"/>
  <c r="G61" i="30"/>
  <c r="H18" i="30"/>
  <c r="D28" i="30"/>
  <c r="I59" i="30"/>
  <c r="F45" i="30"/>
  <c r="G27" i="30"/>
  <c r="C28" i="30"/>
  <c r="I45" i="30"/>
  <c r="D59" i="30"/>
  <c r="H12" i="30"/>
  <c r="D18" i="30"/>
  <c r="I57" i="30"/>
  <c r="G57" i="30"/>
  <c r="E57" i="30"/>
  <c r="C53" i="30"/>
  <c r="H15" i="30"/>
  <c r="F15" i="30"/>
  <c r="D15" i="30"/>
  <c r="I51" i="30"/>
  <c r="G52" i="30"/>
  <c r="E52" i="30"/>
  <c r="C56" i="30"/>
  <c r="H28" i="30"/>
  <c r="G17" i="30"/>
  <c r="E24" i="30"/>
  <c r="C24" i="30"/>
  <c r="H52" i="30"/>
  <c r="F51" i="30"/>
  <c r="D51" i="30"/>
  <c r="I23" i="30"/>
  <c r="G23" i="30"/>
  <c r="E19" i="30"/>
  <c r="C19" i="30"/>
  <c r="H53" i="30"/>
  <c r="F57" i="30"/>
  <c r="D50" i="30"/>
  <c r="C51" i="30"/>
  <c r="D57" i="30"/>
  <c r="E56" i="30"/>
  <c r="E61" i="30"/>
  <c r="F59" i="30"/>
  <c r="G51" i="30"/>
  <c r="H57" i="30"/>
  <c r="I56" i="30"/>
  <c r="I61" i="30"/>
  <c r="C12" i="30"/>
  <c r="C27" i="30"/>
  <c r="D24" i="30"/>
  <c r="E23" i="30"/>
  <c r="E28" i="30"/>
  <c r="F20" i="30"/>
  <c r="G19" i="30"/>
  <c r="H17" i="30"/>
  <c r="H26" i="30"/>
  <c r="I18" i="30"/>
  <c r="C57" i="30"/>
  <c r="D56" i="30"/>
  <c r="D61" i="30"/>
  <c r="E53" i="30"/>
  <c r="F52" i="30"/>
  <c r="G50" i="30"/>
  <c r="G59" i="30"/>
  <c r="H51" i="30"/>
  <c r="I48" i="30"/>
  <c r="C20" i="30"/>
  <c r="D19" i="30"/>
  <c r="E17" i="30"/>
  <c r="E26" i="30"/>
  <c r="F19" i="30"/>
  <c r="G20" i="30"/>
  <c r="H19" i="30"/>
  <c r="I17" i="30"/>
  <c r="I26" i="30"/>
  <c r="C52" i="30"/>
  <c r="D53" i="30"/>
  <c r="E51" i="30"/>
  <c r="F53" i="30"/>
  <c r="G60" i="30"/>
  <c r="H59" i="30"/>
  <c r="I60" i="30"/>
  <c r="C18" i="30"/>
  <c r="D20" i="30"/>
  <c r="E18" i="30"/>
  <c r="F24" i="30"/>
  <c r="G18" i="30"/>
  <c r="H24" i="30"/>
  <c r="I19" i="30"/>
  <c r="C48" i="30"/>
  <c r="D52" i="30"/>
  <c r="E48" i="30"/>
  <c r="F56" i="30"/>
  <c r="G48" i="30"/>
  <c r="H56" i="30"/>
  <c r="I50" i="30"/>
  <c r="C26" i="30"/>
  <c r="D27" i="30"/>
  <c r="E20" i="30"/>
  <c r="F18" i="30"/>
  <c r="G15" i="30"/>
  <c r="H23" i="30"/>
  <c r="I15" i="30"/>
  <c r="C45" i="30"/>
  <c r="C61" i="30"/>
  <c r="E45" i="30"/>
  <c r="F50" i="30"/>
  <c r="G56" i="30"/>
  <c r="H50" i="30"/>
  <c r="I52" i="30"/>
  <c r="C23" i="30"/>
  <c r="D17" i="30"/>
  <c r="E12" i="30"/>
  <c r="F17" i="30"/>
  <c r="G12" i="30"/>
  <c r="G28" i="30"/>
  <c r="I12" i="30"/>
  <c r="I11" i="30" s="1"/>
  <c r="I28" i="30"/>
  <c r="C59" i="30"/>
  <c r="D60" i="30"/>
  <c r="E59" i="30"/>
  <c r="F60" i="30"/>
  <c r="G53" i="30"/>
  <c r="H60" i="30"/>
  <c r="I53" i="30"/>
  <c r="C15" i="30"/>
  <c r="D23" i="30"/>
  <c r="E15" i="30"/>
  <c r="F23" i="30"/>
  <c r="F28" i="30"/>
  <c r="G26" i="30"/>
  <c r="H27" i="30"/>
  <c r="I20" i="30"/>
  <c r="D65" i="30" l="1"/>
  <c r="I22" i="30"/>
  <c r="F11" i="30"/>
  <c r="D44" i="30"/>
  <c r="G11" i="30"/>
  <c r="F44" i="30"/>
  <c r="G22" i="30"/>
  <c r="G55" i="30"/>
  <c r="I55" i="30"/>
  <c r="F55" i="30"/>
  <c r="D11" i="30"/>
  <c r="H65" i="30"/>
  <c r="C22" i="30"/>
  <c r="H11" i="30"/>
  <c r="J24" i="30"/>
  <c r="F22" i="30"/>
  <c r="D32" i="30"/>
  <c r="E55" i="30"/>
  <c r="J52" i="30"/>
  <c r="J26" i="30"/>
  <c r="F65" i="30"/>
  <c r="J61" i="30"/>
  <c r="H32" i="30"/>
  <c r="J48" i="30"/>
  <c r="J18" i="30"/>
  <c r="J12" i="30"/>
  <c r="F32" i="30"/>
  <c r="E32" i="30"/>
  <c r="J50" i="30"/>
  <c r="J20" i="30"/>
  <c r="G31" i="30"/>
  <c r="C32" i="30"/>
  <c r="D55" i="30"/>
  <c r="J56" i="30"/>
  <c r="J27" i="30"/>
  <c r="D64" i="30"/>
  <c r="D63" i="30" s="1"/>
  <c r="H55" i="30"/>
  <c r="D31" i="30"/>
  <c r="J19" i="30"/>
  <c r="H31" i="30"/>
  <c r="J15" i="30"/>
  <c r="J59" i="30"/>
  <c r="D22" i="30"/>
  <c r="J23" i="30"/>
  <c r="G32" i="30"/>
  <c r="F64" i="30"/>
  <c r="H22" i="30"/>
  <c r="J17" i="30"/>
  <c r="I32" i="30"/>
  <c r="F31" i="30"/>
  <c r="J60" i="30"/>
  <c r="H64" i="30"/>
  <c r="G64" i="30"/>
  <c r="E11" i="30"/>
  <c r="E31" i="30"/>
  <c r="I31" i="30"/>
  <c r="E64" i="30"/>
  <c r="E44" i="30"/>
  <c r="I64" i="30"/>
  <c r="E65" i="30"/>
  <c r="C11" i="30"/>
  <c r="C31" i="30"/>
  <c r="J28" i="30"/>
  <c r="E22" i="30"/>
  <c r="J45" i="30"/>
  <c r="C44" i="30"/>
  <c r="C64" i="30"/>
  <c r="G65" i="30"/>
  <c r="G44" i="30"/>
  <c r="C65" i="30"/>
  <c r="I65" i="30"/>
  <c r="J51" i="30"/>
  <c r="J53" i="30"/>
  <c r="I44" i="30"/>
  <c r="C55" i="30"/>
  <c r="J57" i="30"/>
  <c r="A192" i="6" l="1"/>
  <c r="H30" i="30"/>
  <c r="F63" i="30"/>
  <c r="C30" i="30"/>
  <c r="F30" i="30"/>
  <c r="H63" i="30"/>
  <c r="E30" i="30"/>
  <c r="J44" i="30"/>
  <c r="J22" i="30"/>
  <c r="D30" i="30"/>
  <c r="J11" i="30"/>
  <c r="J55" i="30"/>
  <c r="G30" i="30"/>
  <c r="J32" i="30"/>
  <c r="I30" i="30"/>
  <c r="G63" i="30"/>
  <c r="J64" i="30"/>
  <c r="J31" i="30"/>
  <c r="C63" i="30"/>
  <c r="E63" i="30"/>
  <c r="I63" i="30"/>
  <c r="J65" i="30"/>
  <c r="I260" i="31" l="1"/>
  <c r="J30" i="30"/>
  <c r="J63" i="30"/>
  <c r="A203" i="6" l="1"/>
  <c r="O14" i="16" l="1"/>
  <c r="O16" i="16" s="1"/>
  <c r="I29" i="14" l="1"/>
  <c r="I31" i="14" s="1"/>
  <c r="A6" i="30" l="1"/>
  <c r="A8" i="31" l="1"/>
  <c r="A30" i="31" l="1"/>
  <c r="G30" i="4" l="1"/>
  <c r="A95" i="31" l="1"/>
  <c r="A116" i="31" l="1"/>
  <c r="A211" i="31" l="1"/>
  <c r="A175" i="31" l="1"/>
  <c r="A202" i="31" l="1"/>
  <c r="G13" i="10" l="1"/>
  <c r="G14" i="10" l="1"/>
  <c r="G15" i="10" l="1"/>
  <c r="G21" i="10" l="1"/>
  <c r="G16" i="10" l="1"/>
  <c r="G26" i="10" l="1"/>
  <c r="A444" i="31"/>
  <c r="G27" i="10" l="1"/>
  <c r="G29" i="10" l="1"/>
  <c r="A460" i="31"/>
  <c r="G32" i="10" l="1"/>
  <c r="G36" i="10" l="1"/>
  <c r="A515" i="31"/>
  <c r="A530" i="31" l="1"/>
  <c r="G37" i="10"/>
  <c r="A521" i="31"/>
  <c r="G14" i="16" l="1"/>
  <c r="A572" i="31" l="1"/>
  <c r="A677" i="31"/>
  <c r="A689" i="31" s="1"/>
  <c r="A707" i="31" s="1"/>
  <c r="A561" i="31"/>
  <c r="A645" i="31" l="1"/>
  <c r="A665" i="31" l="1"/>
  <c r="A725" i="31" s="1"/>
  <c r="A787" i="31" l="1"/>
  <c r="A727" i="31"/>
  <c r="A734" i="31" s="1"/>
  <c r="A744" i="31" s="1"/>
  <c r="A749" i="31" s="1"/>
  <c r="A757" i="31" s="1"/>
  <c r="A766" i="31" s="1"/>
  <c r="A836" i="31" l="1"/>
  <c r="A789" i="31"/>
  <c r="A806" i="31" s="1"/>
  <c r="A854" i="31" l="1"/>
  <c r="A894" i="31" s="1"/>
  <c r="A902" i="31" s="1"/>
  <c r="A922" i="31" l="1"/>
  <c r="A927" i="31" s="1"/>
  <c r="A941" i="31" s="1"/>
  <c r="A988" i="31" l="1"/>
  <c r="A992" i="31" s="1"/>
  <c r="A1013" i="31" s="1"/>
  <c r="A943" i="31"/>
  <c r="A961" i="31" s="1"/>
  <c r="A967" i="31" s="1"/>
  <c r="A977" i="31" s="1"/>
  <c r="N14" i="16" l="1"/>
  <c r="N16" i="16" s="1"/>
</calcChain>
</file>

<file path=xl/comments1.xml><?xml version="1.0" encoding="utf-8"?>
<comments xmlns="http://schemas.openxmlformats.org/spreadsheetml/2006/main">
  <authors>
    <author>Morar Incorporated</author>
  </authors>
  <commentList>
    <comment ref="E18" authorId="0">
      <text>
        <r>
          <rPr>
            <b/>
            <sz val="9"/>
            <color indexed="81"/>
            <rFont val="Tahoma"/>
            <family val="2"/>
          </rPr>
          <t>Morar Incorporated:</t>
        </r>
        <r>
          <rPr>
            <sz val="9"/>
            <color indexed="81"/>
            <rFont val="Tahoma"/>
            <family val="2"/>
          </rPr>
          <t xml:space="preserve">
Both internal and external</t>
        </r>
      </text>
    </comment>
  </commentList>
</comments>
</file>

<file path=xl/comments2.xml><?xml version="1.0" encoding="utf-8"?>
<comments xmlns="http://schemas.openxmlformats.org/spreadsheetml/2006/main">
  <authors>
    <author>Morar Incorporated</author>
  </authors>
  <commentList>
    <comment ref="H18" authorId="0">
      <text>
        <r>
          <rPr>
            <b/>
            <sz val="9"/>
            <color indexed="81"/>
            <rFont val="Tahoma"/>
            <family val="2"/>
          </rPr>
          <t>Morar Incorporated:</t>
        </r>
        <r>
          <rPr>
            <sz val="9"/>
            <color indexed="81"/>
            <rFont val="Tahoma"/>
            <family val="2"/>
          </rPr>
          <t xml:space="preserve">
Both internal and external</t>
        </r>
      </text>
    </comment>
  </commentList>
</comments>
</file>

<file path=xl/comments3.xml><?xml version="1.0" encoding="utf-8"?>
<comments xmlns="http://schemas.openxmlformats.org/spreadsheetml/2006/main">
  <authors>
    <author>Morar Incorporated</author>
  </authors>
  <commentList>
    <comment ref="B504" authorId="0">
      <text>
        <r>
          <rPr>
            <b/>
            <sz val="9"/>
            <color indexed="81"/>
            <rFont val="Tahoma"/>
            <family val="2"/>
          </rPr>
          <t xml:space="preserve">2013 - (Loss) gain on disposal of assets and liabilities
</t>
        </r>
      </text>
    </comment>
    <comment ref="D730" authorId="0">
      <text>
        <r>
          <rPr>
            <b/>
            <sz val="9"/>
            <color indexed="81"/>
            <rFont val="Tahoma"/>
            <family val="2"/>
          </rPr>
          <t>Morar Incorporated:</t>
        </r>
        <r>
          <rPr>
            <sz val="9"/>
            <color indexed="81"/>
            <rFont val="Tahoma"/>
            <family val="2"/>
          </rPr>
          <t xml:space="preserve">
Confirmed</t>
        </r>
      </text>
    </comment>
    <comment ref="D731" authorId="0">
      <text>
        <r>
          <rPr>
            <b/>
            <sz val="9"/>
            <color indexed="81"/>
            <rFont val="Tahoma"/>
            <family val="2"/>
          </rPr>
          <t>Morar Incorporated:</t>
        </r>
        <r>
          <rPr>
            <sz val="9"/>
            <color indexed="81"/>
            <rFont val="Tahoma"/>
            <family val="2"/>
          </rPr>
          <t xml:space="preserve">
Confirmed</t>
        </r>
      </text>
    </comment>
    <comment ref="D736" authorId="0">
      <text>
        <r>
          <rPr>
            <b/>
            <sz val="9"/>
            <color indexed="81"/>
            <rFont val="Tahoma"/>
            <family val="2"/>
          </rPr>
          <t>Morar Incorporated:</t>
        </r>
        <r>
          <rPr>
            <sz val="9"/>
            <color indexed="81"/>
            <rFont val="Tahoma"/>
            <family val="2"/>
          </rPr>
          <t xml:space="preserve">
confirmed</t>
        </r>
      </text>
    </comment>
    <comment ref="D738" authorId="0">
      <text>
        <r>
          <rPr>
            <b/>
            <sz val="9"/>
            <color indexed="81"/>
            <rFont val="Tahoma"/>
            <family val="2"/>
          </rPr>
          <t>Morar Incorporated:</t>
        </r>
        <r>
          <rPr>
            <sz val="9"/>
            <color indexed="81"/>
            <rFont val="Tahoma"/>
            <family val="2"/>
          </rPr>
          <t xml:space="preserve">
vote no. 4000/4009/050
</t>
        </r>
      </text>
    </comment>
    <comment ref="D739" authorId="0">
      <text>
        <r>
          <rPr>
            <b/>
            <sz val="9"/>
            <color indexed="81"/>
            <rFont val="Tahoma"/>
            <family val="2"/>
          </rPr>
          <t>Morar Incorporated:</t>
        </r>
        <r>
          <rPr>
            <sz val="9"/>
            <color indexed="81"/>
            <rFont val="Tahoma"/>
            <family val="2"/>
          </rPr>
          <t xml:space="preserve">
Confirmed</t>
        </r>
      </text>
    </comment>
    <comment ref="D753" authorId="0">
      <text>
        <r>
          <rPr>
            <b/>
            <sz val="9"/>
            <color indexed="81"/>
            <rFont val="Tahoma"/>
            <family val="2"/>
          </rPr>
          <t>Morar Incorporated:</t>
        </r>
        <r>
          <rPr>
            <sz val="9"/>
            <color indexed="81"/>
            <rFont val="Tahoma"/>
            <family val="2"/>
          </rPr>
          <t xml:space="preserve">
June - must be payable at year end and last year Jun should be paid during current year under review</t>
        </r>
      </text>
    </comment>
  </commentList>
</comments>
</file>

<file path=xl/sharedStrings.xml><?xml version="1.0" encoding="utf-8"?>
<sst xmlns="http://schemas.openxmlformats.org/spreadsheetml/2006/main" count="2140" uniqueCount="1495">
  <si>
    <t>IMPAIRMENT LOSS / (REVERSAL OF IMPAIRMENT LOSS)</t>
  </si>
  <si>
    <t>PROFIT / (LOSS) ON FAIR VALUE ADJUSTMENT</t>
  </si>
  <si>
    <t>Biological assets carried at fair value</t>
  </si>
  <si>
    <t>Total Profit / (Loss) on Fair Value Adjustment</t>
  </si>
  <si>
    <t xml:space="preserve">Cash invested for repayment of long-term liabilities </t>
  </si>
  <si>
    <t>Long-term liabilities have been utilised in accordance with the Municipal Finance Management Act. Sufficient cash has been set aside to ensure that long-term liabilities can be repaid on redemption date.</t>
  </si>
  <si>
    <t>CORRECTION OF ERROR</t>
  </si>
  <si>
    <t>UNAUTHORISED, IRREGULAR, FRUITLESS AND WASTEFUL EXPENDITURE DISALLOWED</t>
  </si>
  <si>
    <t>CONTINGENT LIABILITY</t>
  </si>
  <si>
    <t>CONTINGENT ASSET</t>
  </si>
  <si>
    <t>EVENTS AFTER THE REPORTING DATE</t>
  </si>
  <si>
    <t>Depreciation and amortisation</t>
  </si>
  <si>
    <t>balance check</t>
  </si>
  <si>
    <t>OTHER RECEIVABLES FROM NON-EXCHANGE TRANSACTIONS</t>
  </si>
  <si>
    <t>VAT RECEIVABLE</t>
  </si>
  <si>
    <t>OTHER CURRENT FINANCIAL ASSETS</t>
  </si>
  <si>
    <t>OTHER CURRENT FINANCIAL LIABILITIES</t>
  </si>
  <si>
    <t>Inserted policy here</t>
  </si>
  <si>
    <t>GRAP 3</t>
  </si>
  <si>
    <t>MFMA &amp; standards ref:</t>
  </si>
  <si>
    <t>Note, MFMA &amp; standards ref:</t>
  </si>
  <si>
    <t>MFMA S125 (2) (d)</t>
  </si>
  <si>
    <t>MFMA S125 (2) (a)</t>
  </si>
  <si>
    <t>MFMA S125 (2) (b)</t>
  </si>
  <si>
    <t>IFRS 7 (ED 52)</t>
  </si>
  <si>
    <t>MFMA S123 (1) (a) &amp; (c-e)</t>
  </si>
  <si>
    <t>GRAP 16, 17 and 102 and IAS 41</t>
  </si>
  <si>
    <t>IAS 24</t>
  </si>
  <si>
    <t>MFMA S124 (1)</t>
  </si>
  <si>
    <t>MFMA S125 (2) (e)</t>
  </si>
  <si>
    <t>MFMA S125 (1) (b)</t>
  </si>
  <si>
    <t>MFMA S125 (1) (c)</t>
  </si>
  <si>
    <t>MFMA S124 (1) (c)</t>
  </si>
  <si>
    <t>MFMA S124 (1) (a)</t>
  </si>
  <si>
    <t>GRAP 2</t>
  </si>
  <si>
    <t>MFMA</t>
  </si>
  <si>
    <t>Reconciliation of irregular expenditure</t>
  </si>
  <si>
    <t>Opening balance</t>
  </si>
  <si>
    <t>Amount paid - current</t>
  </si>
  <si>
    <t>Amount paid - previous years</t>
  </si>
  <si>
    <t>Finance lease assets</t>
  </si>
  <si>
    <t>Prepayments (if not material)</t>
  </si>
  <si>
    <t>Investment property</t>
  </si>
  <si>
    <t>Terms and conditions</t>
  </si>
  <si>
    <t>CHANGE IN ACCOUNTING POLICY</t>
  </si>
  <si>
    <t>The following adjustments were made to amounts previously reported in the annual financial statements of the municipality arising from the implementation of new accounting policies and changes to existing policies:</t>
  </si>
  <si>
    <t>Total creditors</t>
  </si>
  <si>
    <t xml:space="preserve">Total consumer deposits </t>
  </si>
  <si>
    <t>CHANGED THE FORMULA (REMOVED THE NEGATIVES)</t>
  </si>
  <si>
    <t>Equitable Share</t>
  </si>
  <si>
    <t>Statutory Funds</t>
  </si>
  <si>
    <t>Provisions and Reserves</t>
  </si>
  <si>
    <t>Inventory</t>
  </si>
  <si>
    <t>Accumulated Surplus/(Deficit)</t>
  </si>
  <si>
    <t>Unauthorised expenditure</t>
  </si>
  <si>
    <t>Fruitless and wasteful expenditure</t>
  </si>
  <si>
    <t>PAYE and UIF</t>
  </si>
  <si>
    <t xml:space="preserve">Total property rates </t>
  </si>
  <si>
    <t>Advertising</t>
  </si>
  <si>
    <t>Audit fees</t>
  </si>
  <si>
    <t>Bank charges</t>
  </si>
  <si>
    <t>Bursaries</t>
  </si>
  <si>
    <t>Conferences and delegations</t>
  </si>
  <si>
    <t>Consulting fees</t>
  </si>
  <si>
    <t>Fuel and oil</t>
  </si>
  <si>
    <t>Legal expenses</t>
  </si>
  <si>
    <t>Licence fees - computers</t>
  </si>
  <si>
    <t>Licence fees - vehicles</t>
  </si>
  <si>
    <t>Membership fees</t>
  </si>
  <si>
    <t>Postage</t>
  </si>
  <si>
    <t>Other rentals</t>
  </si>
  <si>
    <t>Security costs</t>
  </si>
  <si>
    <t xml:space="preserve">Contributions to provision </t>
  </si>
  <si>
    <t xml:space="preserve">Expenditure incurred </t>
  </si>
  <si>
    <t>Balance at end of year</t>
  </si>
  <si>
    <t xml:space="preserve">Electricity and Water </t>
  </si>
  <si>
    <t xml:space="preserve">Guarantees held in lieu of Electricity and Water Deposits </t>
  </si>
  <si>
    <t xml:space="preserve">Performance bonus </t>
  </si>
  <si>
    <t xml:space="preserve">Comment </t>
  </si>
  <si>
    <t>KEY SOURCES OF ESTIMATION UNCERTAINTY AND JUDGEMENTS</t>
  </si>
  <si>
    <t>The following areas involved judgements, apart from those involving estimations disclosed above, that management has made in the process of applying the municipality's accounting policies and that have the most significant effect on the amounts recognised in the financial statements:</t>
  </si>
  <si>
    <t>Maximum credit risk exposure</t>
  </si>
  <si>
    <t>Financial assets exposed to credit risk at year end were as follows:</t>
  </si>
  <si>
    <t>Cash flow forecasts are prepared and adequate utilised borrowing facilities are monitored.</t>
  </si>
  <si>
    <t>(Gain) / loss on sale of assets</t>
  </si>
  <si>
    <t>Registered Office:</t>
  </si>
  <si>
    <t>insert date of signature of financial statements</t>
  </si>
  <si>
    <t>Index</t>
  </si>
  <si>
    <t>Revenue</t>
  </si>
  <si>
    <t>Transfers to / from accumulated surplus/(deficit)</t>
  </si>
  <si>
    <t>Cost/Valuation</t>
  </si>
  <si>
    <t>Non-financial information</t>
  </si>
  <si>
    <t>Quantities of each biological asset</t>
  </si>
  <si>
    <t>Biological assets pledged as security</t>
  </si>
  <si>
    <t>Asset 1</t>
  </si>
  <si>
    <t>Asset 2</t>
  </si>
  <si>
    <t>Describe the biological carried at cost less accumulated depreciation and impairment losses.</t>
  </si>
  <si>
    <t>Explain why fair value cannot be determined.</t>
  </si>
  <si>
    <t>Disclose potential range of fair values of assets carried at cost.</t>
  </si>
  <si>
    <t>Assets carried at cost and accumulated depreciation and impairment losses</t>
  </si>
  <si>
    <t>Methods and assumptions used in determining the fair value</t>
  </si>
  <si>
    <t>Notes15-61'!A1</t>
  </si>
  <si>
    <t>The balance of the performance bonus provisions relate to amounts not yet paid to certain employees due to disputes over the assessment process.  Also see note 54.</t>
  </si>
  <si>
    <t>Notes15-61'!A124</t>
  </si>
  <si>
    <t>Notes1-10'!A686</t>
  </si>
  <si>
    <t>Transferred to Accumulated Surplus/(Deficit) (see 47.7 below)</t>
  </si>
  <si>
    <t>Adjustments to inventory (see 47.3 above)</t>
  </si>
  <si>
    <t>Excessive provisions and reserves no longer permitted (see 47.2 above)</t>
  </si>
  <si>
    <t>Non-current provisions previously not recognised (see 47.4 above)</t>
  </si>
  <si>
    <t>Transferred from statutory funds (see 47.1 above)</t>
  </si>
  <si>
    <t>Fair value of Property, Plant and Equipment previously not recorded (see 47.5 above)</t>
  </si>
  <si>
    <t>Backlog depreciation (see 47.6 above)</t>
  </si>
  <si>
    <t>Total (debited to Accumulated Surplus/(Deficit)) (see 47.7 below)</t>
  </si>
  <si>
    <t>Infrastructure previously not recorded credited to Accumulated Surplus/(Deficit) (see 47.7 below)</t>
  </si>
  <si>
    <t>General information</t>
  </si>
  <si>
    <t>General information (continued)</t>
  </si>
  <si>
    <t>Approval of annual financial statements</t>
  </si>
  <si>
    <r>
      <t xml:space="preserve">Correction of error (note </t>
    </r>
    <r>
      <rPr>
        <sz val="10"/>
        <color indexed="15"/>
        <rFont val="Arial"/>
        <family val="2"/>
      </rPr>
      <t>48</t>
    </r>
    <r>
      <rPr>
        <sz val="10"/>
        <rFont val="Arial"/>
        <family val="2"/>
      </rPr>
      <t>)</t>
    </r>
  </si>
  <si>
    <r>
      <t xml:space="preserve">Change in accounting policy (note </t>
    </r>
    <r>
      <rPr>
        <sz val="10"/>
        <color indexed="15"/>
        <rFont val="Arial"/>
        <family val="2"/>
      </rPr>
      <t>47</t>
    </r>
    <r>
      <rPr>
        <sz val="10"/>
        <rFont val="Arial"/>
        <family val="2"/>
      </rPr>
      <t>)</t>
    </r>
  </si>
  <si>
    <t>Balance unspent at beginning of year</t>
  </si>
  <si>
    <t>Conditions met - transferred to revenue</t>
  </si>
  <si>
    <t>Current year receipts</t>
  </si>
  <si>
    <t xml:space="preserve">Balance unspent at beginning of year </t>
  </si>
  <si>
    <t xml:space="preserve">Current year receipts </t>
  </si>
  <si>
    <t>Impairment loss / (reversal of impairment loss)</t>
  </si>
  <si>
    <t>Repayment of finance lease liability</t>
  </si>
  <si>
    <t>Performance bonuses are paid one year in arrear as the assessment of eligible employees had not taken place at the reporting date and no present obligation exist.</t>
  </si>
  <si>
    <t>The movement in current provisions are reconciled as follows: -</t>
  </si>
  <si>
    <t>Performance Bonus</t>
  </si>
  <si>
    <t xml:space="preserve">Current portion Long-service </t>
  </si>
  <si>
    <t>Transfer from non-current</t>
  </si>
  <si>
    <t>Expenditure incurred</t>
  </si>
  <si>
    <t xml:space="preserve">Transfer from non-current </t>
  </si>
  <si>
    <t>Balance previously reported -</t>
  </si>
  <si>
    <t>Long-service</t>
  </si>
  <si>
    <t>Backlog depreciation: Land and buildings</t>
  </si>
  <si>
    <t>Backlog depreciation: Infrastructure</t>
  </si>
  <si>
    <t>Backlog depreciation: Community</t>
  </si>
  <si>
    <t>Backlog depreciation: Other</t>
  </si>
  <si>
    <t xml:space="preserve">The comparative amount has been restated as follows: </t>
  </si>
  <si>
    <t>Telephone cost</t>
  </si>
  <si>
    <t>Training</t>
  </si>
  <si>
    <t>Entertainment</t>
  </si>
  <si>
    <t>Provision for leave</t>
  </si>
  <si>
    <t>Accrued interest</t>
  </si>
  <si>
    <t>Listed Investments</t>
  </si>
  <si>
    <t>Other Investments</t>
  </si>
  <si>
    <t>Within one year</t>
  </si>
  <si>
    <t>Amount paid - current year</t>
  </si>
  <si>
    <t>NON-CURRENT ASSETS HELD FOR SALE</t>
  </si>
  <si>
    <t>Other assets</t>
  </si>
  <si>
    <t>Net cash flows from financing activities</t>
  </si>
  <si>
    <t>Statement of Financial Position</t>
  </si>
  <si>
    <t>Statement of Financial Performance</t>
  </si>
  <si>
    <t>Statement of Changes in Net Assets</t>
  </si>
  <si>
    <t>Cash Flow Statement</t>
  </si>
  <si>
    <t>Accounting Policies</t>
  </si>
  <si>
    <t>Notes to the Annual Financial Statements</t>
  </si>
  <si>
    <t>Appendix A: Schedule of External Loans</t>
  </si>
  <si>
    <t>Appendix B: Analysis of Property, Plant and Equipment</t>
  </si>
  <si>
    <t>Appendix C: Segmental Analysis of Property, Plant and Equipment</t>
  </si>
  <si>
    <t>Notes 1 - 9</t>
  </si>
  <si>
    <t>Notes 11 - 46</t>
  </si>
  <si>
    <t>To be included in template</t>
  </si>
  <si>
    <t xml:space="preserve">Depreciation </t>
  </si>
  <si>
    <t>Other movements</t>
  </si>
  <si>
    <t>Financial Instruments</t>
  </si>
  <si>
    <t>Fixed Deposits</t>
  </si>
  <si>
    <t>Pledged Investments</t>
  </si>
  <si>
    <t>A fixed deposit amounting to Rxxx has been invested with xxx Bank as security for the lease of a sewerage purification plant.</t>
  </si>
  <si>
    <t xml:space="preserve">Total </t>
  </si>
  <si>
    <t>CAR LOANS</t>
  </si>
  <si>
    <t>for</t>
  </si>
  <si>
    <t>Contact Information:</t>
  </si>
  <si>
    <t>Name of Chief Financial Officer:</t>
  </si>
  <si>
    <t>Contact telephone number:</t>
  </si>
  <si>
    <t>Contact e-mail address:</t>
  </si>
  <si>
    <t>Name of contact at provincial treasury:</t>
  </si>
  <si>
    <t>Name of relevant Auditor:</t>
  </si>
  <si>
    <t>Name of contact at National Treasury:</t>
  </si>
  <si>
    <t>ASSETS</t>
  </si>
  <si>
    <t>Cash and cash equivalents</t>
  </si>
  <si>
    <t>Inventories</t>
  </si>
  <si>
    <t>Investments</t>
  </si>
  <si>
    <t>Non-current assets</t>
  </si>
  <si>
    <t>Current assets</t>
  </si>
  <si>
    <t>Other financial assets</t>
  </si>
  <si>
    <t>Intangible assets</t>
  </si>
  <si>
    <t>Total assets</t>
  </si>
  <si>
    <t>LIABILITIES</t>
  </si>
  <si>
    <t>Current liabilities</t>
  </si>
  <si>
    <t>Total liabilities</t>
  </si>
  <si>
    <t>Net assets</t>
  </si>
  <si>
    <t>NET ASSETS</t>
  </si>
  <si>
    <t>Total net assets</t>
  </si>
  <si>
    <t xml:space="preserve">STATEMENT OF FINANCIAL POSITION </t>
  </si>
  <si>
    <t>Non-current liabilities</t>
  </si>
  <si>
    <t>SUMMARY OF SIGNIFICANT ACCOUNTING POLICIES</t>
  </si>
  <si>
    <t>Other current financial assets</t>
  </si>
  <si>
    <t>Note</t>
  </si>
  <si>
    <t>General:  should we build in references to the MFMA / Standards?</t>
  </si>
  <si>
    <t>Added note and expanded on the list of bank accounts</t>
  </si>
  <si>
    <t>(do you think it will be a possibility that they will have more than one account?)</t>
  </si>
  <si>
    <t>Auditors</t>
  </si>
  <si>
    <t>Auditor-General</t>
  </si>
  <si>
    <t>Bankers</t>
  </si>
  <si>
    <t>Physical address:</t>
  </si>
  <si>
    <t>Postal address:</t>
  </si>
  <si>
    <t>Postal address</t>
  </si>
  <si>
    <t>Private bag X4</t>
  </si>
  <si>
    <t>Brand Street</t>
  </si>
  <si>
    <t>Frankfort</t>
  </si>
  <si>
    <t>Telephone number:</t>
  </si>
  <si>
    <t>Fax number:</t>
  </si>
  <si>
    <t xml:space="preserve">        </t>
  </si>
  <si>
    <t xml:space="preserve">Members of the Council </t>
  </si>
  <si>
    <t>Speaker</t>
  </si>
  <si>
    <t>Note to User:</t>
  </si>
  <si>
    <t xml:space="preserve">List the names of the mayor, speaker, members, etc. </t>
  </si>
  <si>
    <t>Include dates appointed, resigned, deceased, etc</t>
  </si>
  <si>
    <t>STATEMENT OF CHANGES IN NET ASSETS</t>
  </si>
  <si>
    <t>Insert Name of Municipality here</t>
  </si>
  <si>
    <t>insert financial year (e.g. 2008)</t>
  </si>
  <si>
    <t>Name of Municipal Manager:</t>
  </si>
  <si>
    <t>Select province</t>
  </si>
  <si>
    <t>Gauteng</t>
  </si>
  <si>
    <t>Limpopo</t>
  </si>
  <si>
    <t>North West</t>
  </si>
  <si>
    <t>Northern Cape</t>
  </si>
  <si>
    <t>Western Cape</t>
  </si>
  <si>
    <t>Eastern Cape</t>
  </si>
  <si>
    <t>Mpumalanga</t>
  </si>
  <si>
    <t>KwaZulu Natal</t>
  </si>
  <si>
    <t>Province:</t>
  </si>
  <si>
    <t>Free State</t>
  </si>
  <si>
    <t>UNSPENT CONDITIONAL GRANTS AND RECEIPTS</t>
  </si>
  <si>
    <t>INVESTMENTS</t>
  </si>
  <si>
    <t>GOVERNMENT GRANTS AND SUBSIDIES</t>
  </si>
  <si>
    <t>EMPLOYEE RELATED COSTS</t>
  </si>
  <si>
    <t>Property, plant and equipment</t>
  </si>
  <si>
    <t>INVENTORIES</t>
  </si>
  <si>
    <t>Opening balance of inventories:</t>
  </si>
  <si>
    <t>Restated balance</t>
  </si>
  <si>
    <t>Travel, motor car, accommodation, subsistence and other allowances</t>
  </si>
  <si>
    <t>Remuneration of the Municipal Manager</t>
  </si>
  <si>
    <t>Annual Remuneration</t>
  </si>
  <si>
    <t xml:space="preserve">Contributions to UIF, Medical and Pension Funds </t>
  </si>
  <si>
    <t>Remuneration of Individual Executive Directors</t>
  </si>
  <si>
    <t>Executive Mayor</t>
  </si>
  <si>
    <t>Councillors</t>
  </si>
  <si>
    <t>Total Councillors’ Remuneration</t>
  </si>
  <si>
    <t>In-kind Benefits</t>
  </si>
  <si>
    <t>The municipality’s risk to liquidity is a result of the funds available to cover future commitments. The municipality manages liquidity risk through an ongoing review of future commitments and credit facilities.</t>
  </si>
  <si>
    <t>Trade and other payables</t>
  </si>
  <si>
    <t>Other price risk</t>
  </si>
  <si>
    <t>REFERENCE</t>
  </si>
  <si>
    <t>The note does not make provision for transfers, under construction, impairment loss and other movements</t>
  </si>
  <si>
    <t xml:space="preserve">Taxes and transfers payable </t>
  </si>
  <si>
    <t>Write-down / (reversal of write-down) to Net Replacement Value (NRV) or Net Replacement Cost (NRC):</t>
  </si>
  <si>
    <t>Contracts in progress at reporting date:</t>
  </si>
  <si>
    <t>Advances received in excess of work completed are included in trade and other payables.</t>
  </si>
  <si>
    <t>At 30 June 20x1, contract debtors of R - (20x0: R -) are due for settlement after more than 12 months.</t>
  </si>
  <si>
    <t>Contract debtors were pledged as security for overdraft facilities of R - (20x0: R -) of the municipality. At year end the overdraft amounted to R - (20x0: R -).</t>
  </si>
  <si>
    <t>GRAP 11</t>
  </si>
  <si>
    <t>Provision for doubtful debts</t>
  </si>
  <si>
    <t>Impairment of assets</t>
  </si>
  <si>
    <t>Provision for long-term service award</t>
  </si>
  <si>
    <t>Inserted "-" between non exchange</t>
  </si>
  <si>
    <t>Amended "accumulated surpluses"</t>
  </si>
  <si>
    <t>Automation of the statement of change in net assets?</t>
  </si>
  <si>
    <t xml:space="preserve">These annual financial statements have been prepared in accordance with Generally Recognised Accounting Practice (GRAP), issued by the Accounting Standards Board in accordance with Section 122(3) of the Municipal Finance Management Act, (Act No 56 of 2003). </t>
  </si>
  <si>
    <t>STATEMENT OF FINANCIAL PERFORMANCE</t>
  </si>
  <si>
    <t>Total revenue</t>
  </si>
  <si>
    <t>Expenses</t>
  </si>
  <si>
    <t>Total expenses</t>
  </si>
  <si>
    <t>Depreciation and amortisation expense</t>
  </si>
  <si>
    <t>Finance costs</t>
  </si>
  <si>
    <t>Surplus / (deficit) for the period</t>
  </si>
  <si>
    <t>Useful lives and residual values of property, plant, and equipment</t>
  </si>
  <si>
    <t>Recoverable amounts of property, plant and equipment</t>
  </si>
  <si>
    <t>Provision for rehabilitation of landfill sites (discount rate used, number of years, amount of cash flows)</t>
  </si>
  <si>
    <t>Depreciation</t>
  </si>
  <si>
    <t>Net effect on surplus/(deficit) for the year</t>
  </si>
  <si>
    <t>Surplus/(deficit) for the year</t>
  </si>
  <si>
    <t>Adjustment for:-</t>
  </si>
  <si>
    <t>Operating surplus before working capital changes:</t>
  </si>
  <si>
    <t>Cash generated by/(utilised in) operations</t>
  </si>
  <si>
    <t xml:space="preserve">Balance at 30 June </t>
  </si>
  <si>
    <t>Balance at 30 June</t>
  </si>
  <si>
    <t>Revaluation Reserve</t>
  </si>
  <si>
    <t>Correction of prior period error</t>
  </si>
  <si>
    <t>Total: Reserves</t>
  </si>
  <si>
    <t>Total: Net Assets</t>
  </si>
  <si>
    <t>Receipts</t>
  </si>
  <si>
    <t>Payments</t>
  </si>
  <si>
    <t>Net cash flows from operating activities</t>
  </si>
  <si>
    <t>CASH FLOWS FROM OPERATING ACTIVITIES</t>
  </si>
  <si>
    <t>CASH FLOWS FROM INVESTING ACTIVITIES</t>
  </si>
  <si>
    <t>IAS 41</t>
  </si>
  <si>
    <t>Other income</t>
  </si>
  <si>
    <t>Total Other Income</t>
  </si>
  <si>
    <t>Employee related costs - Salaries and Wages</t>
  </si>
  <si>
    <t>Employee related costs - Contributions for UIF, pensions and medical aids</t>
  </si>
  <si>
    <t>GRAP 100</t>
  </si>
  <si>
    <t>OTHER NON-CURRENT FINANCIAL ASSETS</t>
  </si>
  <si>
    <t>Subsidies</t>
  </si>
  <si>
    <t xml:space="preserve">Less: Provision for doubtful debts </t>
  </si>
  <si>
    <t>Reconciliation of the doubtful debt provision</t>
  </si>
  <si>
    <t>Doubtful debts written off against provision</t>
  </si>
  <si>
    <t>Other borrowings</t>
  </si>
  <si>
    <t xml:space="preserve">Total Unspent Conditional Grants and Receipts </t>
  </si>
  <si>
    <t>Total Finance Costs</t>
  </si>
  <si>
    <t>Rental of facilities</t>
  </si>
  <si>
    <t>Rental of equipment</t>
  </si>
  <si>
    <t>Total rentals</t>
  </si>
  <si>
    <t>Fair value less estimated point-of-sale costs of agricultural produce harvested during the period, determined at the point of harvest</t>
  </si>
  <si>
    <t xml:space="preserve">Included in deposits is an accrual of interest at an effective interest rate of x% per annum (20X0 x%) which is paid to consumers when deposits are refunded.  </t>
  </si>
  <si>
    <t>A general rate of Rx (20X0) is applied to property valuations to determine assessment rates.  Rebates of x% are granted to residential and state property owners.  Rates are levied on an annual basis on property owners.</t>
  </si>
  <si>
    <t>The following areas involve a significant degree of estimation uncertainty:</t>
  </si>
  <si>
    <t>Electricity</t>
  </si>
  <si>
    <t>Total Bulk Purchases</t>
  </si>
  <si>
    <t>Included in general expenses are the following:-</t>
  </si>
  <si>
    <t>Balance previously reported: -</t>
  </si>
  <si>
    <t>Capital Development Fund</t>
  </si>
  <si>
    <t>Land Trust Fund</t>
  </si>
  <si>
    <t>Parking Development Fund</t>
  </si>
  <si>
    <t>Loans redeemed and other capital receipts</t>
  </si>
  <si>
    <t>Transferred to Government Grant Reserve</t>
  </si>
  <si>
    <t>Transferred to Capitalisation Reserve</t>
  </si>
  <si>
    <t>Balance previously reported</t>
  </si>
  <si>
    <t>Valuation Roll Reserve</t>
  </si>
  <si>
    <t>Other creditors</t>
  </si>
  <si>
    <t xml:space="preserve">VAT payable </t>
  </si>
  <si>
    <t>Reconciliation of Carrying Value</t>
  </si>
  <si>
    <t>Total</t>
  </si>
  <si>
    <t>Cost</t>
  </si>
  <si>
    <t xml:space="preserve">Acquisitions </t>
  </si>
  <si>
    <t>Total cash and cash equivalents</t>
  </si>
  <si>
    <t>Used to finance property, plant and equipment – at cost</t>
  </si>
  <si>
    <t>Sub- total</t>
  </si>
  <si>
    <t>Cash set aside for the repayment of long-term liabilities</t>
  </si>
  <si>
    <t>Reconciliation of unauthorised expenditure</t>
  </si>
  <si>
    <t xml:space="preserve">   Opening balance</t>
  </si>
  <si>
    <t xml:space="preserve">   Approved by Council or condoned</t>
  </si>
  <si>
    <t xml:space="preserve">   Unauthorised expenditure awaiting authorisation</t>
  </si>
  <si>
    <t>Current (0 – 30 days)</t>
  </si>
  <si>
    <t xml:space="preserve">31 - 60 Days </t>
  </si>
  <si>
    <t>61 - 90 Days</t>
  </si>
  <si>
    <t>91 - 120 Days</t>
  </si>
  <si>
    <t>121 - 365 Days</t>
  </si>
  <si>
    <t>+ 365 Days</t>
  </si>
  <si>
    <t>Electricity, Water and Sewerage: Ageing</t>
  </si>
  <si>
    <t xml:space="preserve">Current (0 – 30 days) </t>
  </si>
  <si>
    <t xml:space="preserve">61 - 90 Days </t>
  </si>
  <si>
    <t xml:space="preserve">91 - 120 Days </t>
  </si>
  <si>
    <t xml:space="preserve">121 - 365 Days </t>
  </si>
  <si>
    <t>Summary of Debtors by Customer Classification</t>
  </si>
  <si>
    <t>Industrial /  Commercial</t>
  </si>
  <si>
    <t>National and Provincial Government</t>
  </si>
  <si>
    <t xml:space="preserve">+ 365 Days </t>
  </si>
  <si>
    <t>Total debtors by customer classification</t>
  </si>
  <si>
    <t>Balance at beginning of the year</t>
  </si>
  <si>
    <t>Contributions to provision</t>
  </si>
  <si>
    <t>Reversal of provision</t>
  </si>
  <si>
    <t>Insurance claims</t>
  </si>
  <si>
    <t>Road reinstatements</t>
  </si>
  <si>
    <t>Total Other Debtors</t>
  </si>
  <si>
    <t>The Municipality has the following bank accounts: -</t>
  </si>
  <si>
    <t>Current Account (Primary Bank Account)</t>
  </si>
  <si>
    <t>Actual</t>
  </si>
  <si>
    <t xml:space="preserve">Residential </t>
  </si>
  <si>
    <t xml:space="preserve">Commercial </t>
  </si>
  <si>
    <t>State</t>
  </si>
  <si>
    <t>Valuations</t>
  </si>
  <si>
    <t xml:space="preserve">Municipal </t>
  </si>
  <si>
    <t>Total Property Valuations</t>
  </si>
  <si>
    <t>Sale of electricity</t>
  </si>
  <si>
    <t>Sale of water</t>
  </si>
  <si>
    <t>Refuse removal</t>
  </si>
  <si>
    <t>Sewerage and sanitation charges</t>
  </si>
  <si>
    <t>Total Service Charges</t>
  </si>
  <si>
    <t>Equitable share</t>
  </si>
  <si>
    <t>MIG Grant</t>
  </si>
  <si>
    <t xml:space="preserve">Total Government Grant and Subsidies </t>
  </si>
  <si>
    <t>Irregular expenditure</t>
  </si>
  <si>
    <t>GRAP 1</t>
  </si>
  <si>
    <t>GRAP 102</t>
  </si>
  <si>
    <t>GRAP 16</t>
  </si>
  <si>
    <t>GRAP 12</t>
  </si>
  <si>
    <t>IAS 39</t>
  </si>
  <si>
    <t>GRAP 19</t>
  </si>
  <si>
    <t>GRAP 13</t>
  </si>
  <si>
    <t>GRAP 9</t>
  </si>
  <si>
    <t>GRAP 5</t>
  </si>
  <si>
    <t>IAS 19</t>
  </si>
  <si>
    <t>Staff Bursary Reserve</t>
  </si>
  <si>
    <t>Discount rate</t>
  </si>
  <si>
    <t>DEPRECIATION AND AMORTISATION EXPENSE</t>
  </si>
  <si>
    <t>Biological assets carried at cost</t>
  </si>
  <si>
    <t xml:space="preserve">Total Depreciation and Amortisation </t>
  </si>
  <si>
    <t>GAIN / (LOSS) ON SALE OF ASSETS</t>
  </si>
  <si>
    <t xml:space="preserve">Biological assets </t>
  </si>
  <si>
    <t xml:space="preserve">Total Gain / (Loss) on Sale of Assets </t>
  </si>
  <si>
    <t>Separated the opening and closing balance, linked the opening balance to prior year closing balance</t>
  </si>
  <si>
    <t>Is the note correct? I think it should agree to the gross amount</t>
  </si>
  <si>
    <t>Carrying value of disposals</t>
  </si>
  <si>
    <t>Reconciliation of carrying value</t>
  </si>
  <si>
    <t>Computer Software</t>
  </si>
  <si>
    <t>Acquisitions</t>
  </si>
  <si>
    <t>Accumulated amortisation</t>
  </si>
  <si>
    <t>Amortisation</t>
  </si>
  <si>
    <t>Other financial liabilities</t>
  </si>
  <si>
    <t>Other current financial liabilities</t>
  </si>
  <si>
    <t>Reconciliation of fruitless and wasteful expenditure</t>
  </si>
  <si>
    <t>Opening balance -</t>
  </si>
  <si>
    <t xml:space="preserve">   Fruitless and wasteful expenditure current year</t>
  </si>
  <si>
    <t xml:space="preserve">   Fruitless and wasteful expenditure awaiting condonement</t>
  </si>
  <si>
    <t>Valuations on land and buildings are performed every four years. The last valuation came into effect on 1 July 20X0.  Interim valuations are processed on a quarterly basis to take into account changes in individual property values due to alterations.</t>
  </si>
  <si>
    <t>Interest earned - outstanding receivables</t>
  </si>
  <si>
    <t>INTEREST EARNED - OUTSTANDING RECEIVABLES</t>
  </si>
  <si>
    <t>Provide explanations of conditions still to be met and other relevant information</t>
  </si>
  <si>
    <t>NOTE TO USER: THESE NOTES ARE BASED ON COMMONLY APPLICABLE ITEMS AND SHOULD BE TAILORED TO SUIT THE INDIVIDUAL CIRCUMSTANCES OF EACH MUNICIPALITY. PAY PARTICULAR ATTENTION TO DISCLOSURES HIGHLIGHTED IN BLUE - THESE ARE EXAMPLES ONLY AND REQUIRE SIGNIFICANT INPUT FROM THE USER. HOWEVER, ALL THE DISCLOSURES SHOULD BE REVIEWED FOR ACCURACY AND NOT ONLY THE BLUE ITEMS.</t>
  </si>
  <si>
    <t>- Approved and contracted for</t>
  </si>
  <si>
    <t>- Approved but not yet contracted for</t>
  </si>
  <si>
    <t>This expenditure will be financed from:</t>
  </si>
  <si>
    <t>- Own resources</t>
  </si>
  <si>
    <t>Net effect on Statement of Financial Position</t>
  </si>
  <si>
    <t>Net effect on Accumulated surplus opening balance</t>
  </si>
  <si>
    <t>Intangible assets with indefinite useful lives (disclose the following);</t>
  </si>
  <si>
    <t>Carrying amount;</t>
  </si>
  <si>
    <t>Description of the factor(s) that played a significant role in determining that the asset has an indefinite useful life.</t>
  </si>
  <si>
    <t>Net cash flows from investing activities</t>
  </si>
  <si>
    <t>CASH FLOWS FROM FINANCING ACTIVITIES</t>
  </si>
  <si>
    <t>In the second to fifth year inclusive</t>
  </si>
  <si>
    <t>After five years</t>
  </si>
  <si>
    <t>Minimum lease payments due</t>
  </si>
  <si>
    <t>Operating Leases consists of the following:</t>
  </si>
  <si>
    <t xml:space="preserve">Operating leases - lessee </t>
  </si>
  <si>
    <t xml:space="preserve">Operating leases – as lessor </t>
  </si>
  <si>
    <t>RETIREMENT BENEFIT INFORMATION</t>
  </si>
  <si>
    <t>Defined contribution plan</t>
  </si>
  <si>
    <t>Defined benefit plan</t>
  </si>
  <si>
    <t>terms and condiitons</t>
  </si>
  <si>
    <t>CASH GENERATED BY OPERATIONS</t>
  </si>
  <si>
    <t>UTILISATION OF LONG-TERM LIABILITIES RECONCILIATION</t>
  </si>
  <si>
    <t>OTHER INCOME, PUBLIC CONTRIBUTIONS AND DONATIONS</t>
  </si>
  <si>
    <t>IAS 36  / IPSAS 21 &amp; 26</t>
  </si>
  <si>
    <t>Cash and cash equivalents included in the cash flow statement comprise the following:</t>
  </si>
  <si>
    <t>Net increase / (decrease) in net cash and cash equivalents</t>
  </si>
  <si>
    <t>Net cash and cash equivalents at beginning of period</t>
  </si>
  <si>
    <t>Net cash and cash equivalents at end of period</t>
  </si>
  <si>
    <t>Net cash and cash equivalents (net of bank overdrafts)</t>
  </si>
  <si>
    <t>Notes15-61'!A135</t>
  </si>
  <si>
    <t>Contributions to organised local government</t>
  </si>
  <si>
    <t>Balance unpaid (included in payables)</t>
  </si>
  <si>
    <t>Total future minimum sublease payment expected to be received under non-cancellable sublease</t>
  </si>
  <si>
    <t>Loans to (from) related parties</t>
  </si>
  <si>
    <t>Trade and other receivables</t>
  </si>
  <si>
    <t>These balances represent the maximum exposure to credit risk.</t>
  </si>
  <si>
    <t>The fair value of trade and other receivables approximates their carrying amounts.</t>
  </si>
  <si>
    <t>The fair value of trade and other payables approximates their carrying amounts.</t>
  </si>
  <si>
    <t>ADDITIONAL DISCLOSURES IN TERMS OF MUNICIPAL FINANCE MANAGEMENT ACT</t>
  </si>
  <si>
    <t>VAT receivable</t>
  </si>
  <si>
    <t>Other provisions</t>
  </si>
  <si>
    <t>OTHER NON-CURRENT FINANCIAL LIABILITIES</t>
  </si>
  <si>
    <t>Other disclosure</t>
  </si>
  <si>
    <t>CASH FLOW STATEMENT</t>
  </si>
  <si>
    <t>Grading of Local Authority</t>
  </si>
  <si>
    <t>VAT PAYABLE</t>
  </si>
  <si>
    <t>RENTAL OF FACILITIES AND EQUIPMENT</t>
  </si>
  <si>
    <t>FINANCE COSTS</t>
  </si>
  <si>
    <t>Investment property carried at cost</t>
  </si>
  <si>
    <t>Investment property carried at fair value</t>
  </si>
  <si>
    <t>RELATED PARTIES</t>
  </si>
  <si>
    <t>Related party balances</t>
  </si>
  <si>
    <t>insert related party</t>
  </si>
  <si>
    <t>Interest paid to (received from) related parties</t>
  </si>
  <si>
    <t>Amounts included in Trade receivable (Trade payable) regarding related parties</t>
  </si>
  <si>
    <t>RESTATEMENT OF COMPARATIVE INFORMATION</t>
  </si>
  <si>
    <t>Provisions</t>
  </si>
  <si>
    <t>RISK MANAGEMENT</t>
  </si>
  <si>
    <t>Liquidity risk</t>
  </si>
  <si>
    <t>Interest rate risk</t>
  </si>
  <si>
    <t>Buildings</t>
  </si>
  <si>
    <t>Water</t>
  </si>
  <si>
    <t>Other</t>
  </si>
  <si>
    <t>Office equipment</t>
  </si>
  <si>
    <t>Cash and cash equivalents consist of the following:</t>
  </si>
  <si>
    <t>Comment column:</t>
  </si>
  <si>
    <t>Specified that the name should be included here to link with the rest of the sheets</t>
  </si>
  <si>
    <t>Specified that the year should be inputed to automate the rest of the sheets</t>
  </si>
  <si>
    <t>Added drop down for province to automate the NT contact details</t>
  </si>
  <si>
    <t>Reformatted the cells to create space for inputting</t>
  </si>
  <si>
    <t>General:  locked the sheet except for the blue cells</t>
  </si>
  <si>
    <t xml:space="preserve">Linked name of municipality to cover sheet </t>
  </si>
  <si>
    <t>Linked the financial year to the cover sheet</t>
  </si>
  <si>
    <t>Linked the reporting period to the cover sheet</t>
  </si>
  <si>
    <t>AFS rounding:</t>
  </si>
  <si>
    <t>Select level of rounding</t>
  </si>
  <si>
    <t>R  (i.e. only cents)</t>
  </si>
  <si>
    <t>R'000 (i.e. to the nearest R100,000)</t>
  </si>
  <si>
    <t>Accumulated Depreciation</t>
  </si>
  <si>
    <t>Carrying value</t>
  </si>
  <si>
    <t>Additions</t>
  </si>
  <si>
    <t>Disposals</t>
  </si>
  <si>
    <t>Other Assets</t>
  </si>
  <si>
    <t xml:space="preserve">Total Provisions </t>
  </si>
  <si>
    <t>Government grants and subsidies</t>
  </si>
  <si>
    <t>Employee related costs</t>
  </si>
  <si>
    <t>Remuneration of councillors</t>
  </si>
  <si>
    <t>Repairs and maintenance</t>
  </si>
  <si>
    <t>General expenses</t>
  </si>
  <si>
    <t>Non-current provisions</t>
  </si>
  <si>
    <t>Insert any assumptions made concerning future events.</t>
  </si>
  <si>
    <r>
      <t>Notes on the use of these accounting policies:</t>
    </r>
    <r>
      <rPr>
        <sz val="10"/>
        <rFont val="Arial"/>
        <family val="2"/>
      </rPr>
      <t xml:space="preserve">
These policies have been based directly on the GRAP Standards and, where GRAP is silent, SA GAAP equivalents. An attempt has been made at using wording that would be applicable to the widest range of municipalities. The user of this template is responsible for ensuring that the policies that are included in the financial statements are an accurate portrayal of the policies applied by the municipality. Where accounting policy choices exist, this has as far as possible been reflected in the template with guidelines for the user as to appropriate wording for the different options. The user should delete all non-applicable wording and make the necessary amendments to formatting and layout of the accounting policies after doing so. These accounting policies should be viewed as a bare minimum - the list is not necessarily exhaustive. In particular, some wording has been highlighted in blue to draw attention to the fact that a particular assumption has been made that might not be appropriate in all instances. </t>
    </r>
  </si>
  <si>
    <t>VAT is payable on the receipts basis. VAT is paid over to SARS only once payment is received from debtors.</t>
  </si>
  <si>
    <t>Construction contract receivables</t>
  </si>
  <si>
    <t>Reasons for supporting the assessment of the useful life as indefinite;</t>
  </si>
  <si>
    <t>Other movements*</t>
  </si>
  <si>
    <t>* Other movements consist of……</t>
  </si>
  <si>
    <t xml:space="preserve">State details on non-current assets held for sale including description of the assets and the facts and circumstances that resulted in it being classified as such. </t>
  </si>
  <si>
    <t>(Provide details of the techniques and assumptions used in estimating the provisions)</t>
  </si>
  <si>
    <t xml:space="preserve">GRAP 23 read with GAMAP 9, via GRAP 3 </t>
  </si>
  <si>
    <t>GRAP 23 read with GAMAP 9, via GRAP 3</t>
  </si>
  <si>
    <t>App A'!A1</t>
  </si>
  <si>
    <t>OTHER FINANCIAL LIABILITIES</t>
  </si>
  <si>
    <t>Intangible assets are initially recognised at cost.</t>
  </si>
  <si>
    <t>At the reporting date the entity has outstanding commitments under operating leases which fall due as follows:</t>
  </si>
  <si>
    <t>Implementation of GRAP</t>
  </si>
  <si>
    <t>Note 10</t>
  </si>
  <si>
    <t>Pension and Medical Aid Deductions</t>
  </si>
  <si>
    <t>Non-Compliance with Chapter 11 of the Municipal Finance Management Act</t>
  </si>
  <si>
    <t>Operating leases</t>
  </si>
  <si>
    <t>CONSUMER DEPOSITS</t>
  </si>
  <si>
    <t>VAT</t>
  </si>
  <si>
    <t>PROVISIONS</t>
  </si>
  <si>
    <t>INTANGIBLE ASSETS</t>
  </si>
  <si>
    <t>Relocated accounting policy</t>
  </si>
  <si>
    <t>Other reserves</t>
  </si>
  <si>
    <t>Other non-current financial assets</t>
  </si>
  <si>
    <t>Other non-current financial liabilities</t>
  </si>
  <si>
    <t>BORROWINGS</t>
  </si>
  <si>
    <t>Total borrowings</t>
  </si>
  <si>
    <t>Refer to Appendix A for more detail on borrowings.</t>
  </si>
  <si>
    <t>Accumulated depreciation and impairment losses</t>
  </si>
  <si>
    <t>Impairment loss/Reversal of impairment loss</t>
  </si>
  <si>
    <t>Transfers</t>
  </si>
  <si>
    <t>Change from first-in-first-out to weighted average method</t>
  </si>
  <si>
    <t>CHANGE IN ESTIMATE</t>
  </si>
  <si>
    <t>The useful life of certain plant was estimated in 20x0 to be x years. In the current period management have revised their estimate to x years. The effect of this revision has increased the depreciation charges for the current and future periods by R -.</t>
  </si>
  <si>
    <t>Operating lease payments represent rentals payable by the municipality for certain of its office properties. Leases are negotiated for an average term of seven years and rentals are fixed for an average of three years. No contingent rent is payable / Contingent rent is payable based on x% of the municipality's sales.</t>
  </si>
  <si>
    <t>There are TB accounts so why not link to those?</t>
  </si>
  <si>
    <t>Included method of rounding selection</t>
  </si>
  <si>
    <t>Linked rounding to the cover sheet</t>
  </si>
  <si>
    <t>Trade and other receivables past due but not impaired</t>
  </si>
  <si>
    <t>The ageing of amounts past due but not impaired is as follows:</t>
  </si>
  <si>
    <t>Trade and other receivables impaired</t>
  </si>
  <si>
    <t>As of 30 June 20x1, trade and other receivables of R - (20x0: R -) were impaired and provided for.</t>
  </si>
  <si>
    <t>The amount of the provision was R - as of 30 June 20x1 (20x0: R -).</t>
  </si>
  <si>
    <t>1 month past due</t>
  </si>
  <si>
    <t>2 months past due</t>
  </si>
  <si>
    <t>3 months past due</t>
  </si>
  <si>
    <t>3 to 6 months</t>
  </si>
  <si>
    <t>Over 6 months</t>
  </si>
  <si>
    <t>The ageing of these receivables is as follows:</t>
  </si>
  <si>
    <t>Other debtors</t>
  </si>
  <si>
    <t xml:space="preserve">Cash book balance at beginning of year  </t>
  </si>
  <si>
    <t xml:space="preserve">Cash book balance at end of year </t>
  </si>
  <si>
    <t xml:space="preserve">Bank statement balance at beginning of year </t>
  </si>
  <si>
    <t xml:space="preserve">Bank statement balance at end of year </t>
  </si>
  <si>
    <t xml:space="preserve">Cash book balance at beginning of year </t>
  </si>
  <si>
    <t>Current Account (Other Account)</t>
  </si>
  <si>
    <t>Cash on hand</t>
  </si>
  <si>
    <t>Light Industries</t>
  </si>
  <si>
    <t>Heavy Industries</t>
  </si>
  <si>
    <t>Other Government Grants and Subsidies</t>
  </si>
  <si>
    <t>Performance- and other bonuses</t>
  </si>
  <si>
    <t>Councillors’ pension and medical aid contributions</t>
  </si>
  <si>
    <t>Councillors' allowances</t>
  </si>
  <si>
    <t>PROPERTY RATES</t>
  </si>
  <si>
    <t>SERVICE CHARGES</t>
  </si>
  <si>
    <t>BULK PURCHASES</t>
  </si>
  <si>
    <t>GENERAL EXPENSES</t>
  </si>
  <si>
    <t>REMUNERATION OF COUNCILLORS</t>
  </si>
  <si>
    <t>Property rates - penalties imposed and collection charges</t>
  </si>
  <si>
    <t>Rental of facilities and equipment</t>
  </si>
  <si>
    <t>Interest earned - external investments</t>
  </si>
  <si>
    <t>NOTES TO THE FINANANCIAL STATEMENTS</t>
  </si>
  <si>
    <t xml:space="preserve">Local Registered Stock Loans </t>
  </si>
  <si>
    <t xml:space="preserve">Annuity Loans </t>
  </si>
  <si>
    <t>Government Loans : Other</t>
  </si>
  <si>
    <t xml:space="preserve">Sub-total </t>
  </si>
  <si>
    <t xml:space="preserve">Less : Current portion transferred to current liabilities </t>
  </si>
  <si>
    <t xml:space="preserve">Government Loans : Other </t>
  </si>
  <si>
    <t xml:space="preserve">Total Non-Current Provisions </t>
  </si>
  <si>
    <t>CASH AND CASH EQUIVALENTS</t>
  </si>
  <si>
    <t>Will the write-down also include refersals?</t>
  </si>
  <si>
    <t>Staff leave accrual</t>
  </si>
  <si>
    <t>TAXES AND TRANSFERS PAYABLE (NON-EXCHANGE)</t>
  </si>
  <si>
    <t>Accumulated amortisation and impairment losses</t>
  </si>
  <si>
    <t xml:space="preserve">Investment property </t>
  </si>
  <si>
    <t>BIOLOGICAL ASSETS</t>
  </si>
  <si>
    <t>Rates are levied on an annual basis with the final date of payment being 30 November 20X1 (20X0: 30 November).  Interest at x% per annum (20X0:x%) is levied on outstanding rates as well as x% (20X0: x%) collection charge two months after final date of pay</t>
  </si>
  <si>
    <t>Trees in plantation</t>
  </si>
  <si>
    <t>Maize</t>
  </si>
  <si>
    <t>Wheat</t>
  </si>
  <si>
    <t>Sheep</t>
  </si>
  <si>
    <t>Pigs</t>
  </si>
  <si>
    <t>Dairy Cattle</t>
  </si>
  <si>
    <t>Decrease due to harvest/sales</t>
  </si>
  <si>
    <t>Gains/losses from changes in fair value</t>
  </si>
  <si>
    <t xml:space="preserve">Employee Related Costs </t>
  </si>
  <si>
    <t>PPE</t>
  </si>
  <si>
    <t>Total Trade and other receivables</t>
  </si>
  <si>
    <t>During the year ended 30 June 2010 and previous years, PPE and other assets were incorrectly recognised: -</t>
  </si>
  <si>
    <t>VAT receivable not previously recognised</t>
  </si>
  <si>
    <t>Accruals were understated due to lack of year-end accrual</t>
  </si>
  <si>
    <t>Non current receivables incorrectly recognised (Investing Act)</t>
  </si>
  <si>
    <t>Matsie Sehlapelo</t>
  </si>
  <si>
    <t>Obrey Nekhavhambe</t>
  </si>
  <si>
    <t>Matsie.Sehlapelo@treasury.gov.za</t>
  </si>
  <si>
    <t>Obrey.Nekhavhambe@treasury.gov.za</t>
  </si>
  <si>
    <t>012 315 5295</t>
  </si>
  <si>
    <t>012 315 5867</t>
  </si>
  <si>
    <t>Rates and other taxes</t>
  </si>
  <si>
    <t>Final Budget</t>
  </si>
  <si>
    <t>XHARIEP DISTRICT MUNICIPALITY</t>
  </si>
  <si>
    <t>FINANCIAL STATEMENTS</t>
  </si>
  <si>
    <t>Financial Statements</t>
  </si>
  <si>
    <t>RECEIVABLES</t>
  </si>
  <si>
    <t>121 - 150 Days</t>
  </si>
  <si>
    <t>151 - 180 Days</t>
  </si>
  <si>
    <t>Inventory - Stationery</t>
  </si>
  <si>
    <t>Inventory - Cleaning material</t>
  </si>
  <si>
    <t>No inventory was pledged as security for any financial liability</t>
  </si>
  <si>
    <t>Accrued income</t>
  </si>
  <si>
    <t>Restrictions on title</t>
  </si>
  <si>
    <t>The long service awards liability arises from XDM being a party to the Collective Agreement on Conditions of Service for the Free State Division of SALGBC. This agreement is effective from 1 July 2010.</t>
  </si>
  <si>
    <t>The key assumptions utilised by management in determining the long service awards liability are listed below:</t>
  </si>
  <si>
    <t>Salary increase</t>
  </si>
  <si>
    <t>Net discount rate</t>
  </si>
  <si>
    <t>Mortality</t>
  </si>
  <si>
    <t>Normal Retirement age</t>
  </si>
  <si>
    <t>SA85-90</t>
  </si>
  <si>
    <t>Present value of unfunded obligations:</t>
  </si>
  <si>
    <t>Present value of unfunded obligations at the beginning of the year</t>
  </si>
  <si>
    <t>Fair value of plan assets unrecognised</t>
  </si>
  <si>
    <t>Past service costs unrecognised</t>
  </si>
  <si>
    <t>Actuarial gains/(losses)</t>
  </si>
  <si>
    <t>Reconciliation of unfunded obligations:</t>
  </si>
  <si>
    <t>Current service costs</t>
  </si>
  <si>
    <t>Long service awards paid</t>
  </si>
  <si>
    <t>Interest costs</t>
  </si>
  <si>
    <t>Municipal Systems Implementation Grant</t>
  </si>
  <si>
    <t>THETHA Grant</t>
  </si>
  <si>
    <t>Provincial Infrastructure Grant</t>
  </si>
  <si>
    <t>Finance Management Grant</t>
  </si>
  <si>
    <t>Motheo District Municipality Disestablishment Grant</t>
  </si>
  <si>
    <t>Mayoral Committee Members</t>
  </si>
  <si>
    <t>The Mayor and Speaker are full-time Councillors. Each is provided with an office and secretarial support at the cost of the Council.</t>
  </si>
  <si>
    <t>The salaries and allowances of the Councillors are within the upper limits as prescribed by the Remuneration of Public Office Bearers Act, 1998 (no.20 of 1998)</t>
  </si>
  <si>
    <t>Interest and penalties for late payment of suppliers</t>
  </si>
  <si>
    <t xml:space="preserve">   Irregular expenditure current year</t>
  </si>
  <si>
    <t>Tax clearance certificates not obtained as per SCM policy</t>
  </si>
  <si>
    <t>Tender process not followed as required by SCM policy</t>
  </si>
  <si>
    <t>Insufficient quotations obtained as required by SCM policy</t>
  </si>
  <si>
    <t>Capital and current commitments</t>
  </si>
  <si>
    <t>Current expenditure</t>
  </si>
  <si>
    <t>Xhariep District Municipality and its employees contribute to various funds which provide benefits to such employees. The retirement benefit plan is subject to the Pension Funds Act of 1956, with pensions being calculated on the final pensionable remuneration paid. Current contributions are charged against operating income. No actuarial information was available for the funds listed below on the preparation of the financial statements</t>
  </si>
  <si>
    <t>- Free State Municipal Pension Fund</t>
  </si>
  <si>
    <t>- SAMWU National Provident Fund</t>
  </si>
  <si>
    <t>- Municipal Employees Pension Fund</t>
  </si>
  <si>
    <t>- South African Local Authorities Pension Fund</t>
  </si>
  <si>
    <t>The Municipality had no contingent assets at the reporting date</t>
  </si>
  <si>
    <t>The Municipality had no related party balances at period end.</t>
  </si>
  <si>
    <t>Present value of defined benefit obligation (long service bonus)</t>
  </si>
  <si>
    <t>Purchase of PPE</t>
  </si>
  <si>
    <t>Proceeds from sale of PPE</t>
  </si>
  <si>
    <t>Proceeds from sale of financial assets</t>
  </si>
  <si>
    <t>Purchase of intangible assets</t>
  </si>
  <si>
    <t>Purchase of financial assets</t>
  </si>
  <si>
    <t>Interest income</t>
  </si>
  <si>
    <t>Government grants and other income</t>
  </si>
  <si>
    <t>Payment of suppliers and employees</t>
  </si>
  <si>
    <t>Grant will be used for capacity building of the municipality</t>
  </si>
  <si>
    <t>Provincial Infrastructure Grant (PIG)</t>
  </si>
  <si>
    <t>The grant is used to subsidise municipal capital budget to eradicate backlogs in municipal infrastructure. The grant was specifically allocated for the completion of the sewerage treatment network which will later be transfered to Kopanong Local Municipalit at no cost.</t>
  </si>
  <si>
    <t>EPWP Grant</t>
  </si>
  <si>
    <t>The purpose of the grant is to expand job creation programs.</t>
  </si>
  <si>
    <t>Financial Management Grant (FMG)</t>
  </si>
  <si>
    <t>The purpose of the grant is to promote and support reforms to financial management and implementation of the Municipal Finance Management Act (MFMA)</t>
  </si>
  <si>
    <t>The purpose of the grant is to provide general assistance to local municipalities within the district as well as completing specific infrastructure projects on behalf of Naledi Local Municipality.</t>
  </si>
  <si>
    <t>The financial assistance grant has no conditions and can be used to finance the capital and operating activities of the Municipality in line with the Municipality Budget.</t>
  </si>
  <si>
    <t>Current-year receipts</t>
  </si>
  <si>
    <t>Equitable share has no conditions and can be used to finance the capital and operating activities of the Municipality in line with the Municipality Budget.</t>
  </si>
  <si>
    <t>COGTA and Treasury Financial Assistance Grant</t>
  </si>
  <si>
    <t>The provision for rehabilitation of landfill sites relates to the legal obligation to rehabilitate landfill sites used for waste disposal. It is calculated as the present value of the future obligation, discounted at X%, over an average period of X years.</t>
  </si>
  <si>
    <t>Conditions still to be met - remain liabilities (see note 21)</t>
  </si>
  <si>
    <t>Long-term liabilities (see Note 22)</t>
  </si>
  <si>
    <t>An amount of Rxxx (20X0 : Rxxx) was contributed by Council in respect of Councillors and employees retirement funding.  These contributions have been expensed and are included in employee related costs for the year.</t>
  </si>
  <si>
    <t>The purpose of the grant is to assist municipalitities in building in-house capacity to perform their functions and stabilise institutional and governance systems as required in the local Government Municipal Systems Act of 2000.</t>
  </si>
  <si>
    <t>ABSA Bank: Current Account</t>
  </si>
  <si>
    <t>Nedbank</t>
  </si>
  <si>
    <t>Standard Bank</t>
  </si>
  <si>
    <t>Finance leases</t>
  </si>
  <si>
    <t>Credit risk consists mainly of cash deposits, cash equivalents, derivative financial instruments and trade debtors. The municipality only deposits cash with major banks with high quality credit standing and limits exposure to any one counter-party.</t>
  </si>
  <si>
    <t>The municipality’s interest rate risk arises from finance lease liabilities, credit cards &amp; investments. These are issued at variable rates and expose the Municipality to cash flow interest rate risk. Financial instruments that are issued at fixed rates expose the municipality to fair value interest rate risk.</t>
  </si>
  <si>
    <t>The municipality has no exposure to changes in price risk</t>
  </si>
  <si>
    <t>Debt impairment</t>
  </si>
  <si>
    <t>Movement in long service award provision</t>
  </si>
  <si>
    <t>Donations received (building)</t>
  </si>
  <si>
    <t>Consumer debtors</t>
  </si>
  <si>
    <t>Unspent conditional grants</t>
  </si>
  <si>
    <t>Cllr MJ Sehanka</t>
  </si>
  <si>
    <t>Cllr NS Jafta</t>
  </si>
  <si>
    <t>Cllr H Shebe</t>
  </si>
  <si>
    <t>Low Capacity</t>
  </si>
  <si>
    <t>ABSA Bank Limited</t>
  </si>
  <si>
    <t>20 Louw Street</t>
  </si>
  <si>
    <t>Trompsburg</t>
  </si>
  <si>
    <t>P.O. Box 136</t>
  </si>
  <si>
    <t>PRESENTATION OF ANNUAL FINANCIAL STATEMENTS</t>
  </si>
  <si>
    <t>These annual financial statements have been prepared on an accrual basis of accounting and are in accordance with historical cost convention unless specified otherwise. They are presented in South African Rand.</t>
  </si>
  <si>
    <t>A summary of the significant accounting policies, which have been consistently applied, are disclosed below.</t>
  </si>
  <si>
    <t>Significant judgements and sources of estimation uncertainty</t>
  </si>
  <si>
    <t>In preparing the annual financial statements, management is required to make estimates and assumptions that affect the amounts represented in the annual financial statements and related disclosures. Use of available information and the application of judgement is inherent in the formation of estimates. Actual results in the future could differ from these estimates which may be material to the annual financial statements. Significant judgements include:</t>
  </si>
  <si>
    <t>Trade receivables, Loans and Receivables</t>
  </si>
  <si>
    <t>The municipality assesses its trade receivables and loans and receivables for impairment at the end of each reporting period. In determining whether an impairment loss should be recorded in surplus or deficit, the management makes judgements as to whether there is observable data indicating a measurable decrease in the estimated future cash flows from a financial asset.</t>
  </si>
  <si>
    <t>The impairment for trade receivables and loans and receivables is calculated on a portfolio basis, based on historical loss ratios, adjusted for national and industry-specific economic conditions and other indicators present at the reporting date that correlate with defaults on the portfolio. These annual loss ratios are applied to loan balances in the portfolio and scaled to the estimated loss emergence period.</t>
  </si>
  <si>
    <t>Useful lives and residual values</t>
  </si>
  <si>
    <t>The municipality's management determines the estimated useful lives and related depreciation charges for property, plant and equipment. This estimate is based on industry norms. Management will increase the depreciation charge where useful lives are less than previously estimated useful lives.</t>
  </si>
  <si>
    <t>Long Service Bonus</t>
  </si>
  <si>
    <t>The present value of the long service bonus obligation depends on a number of factors that are determined on an actuarial basis using a number of assumptions. The assumptions used in determining the net cost (income) include the discount rate. Any changes in these assumptions will impact on the carrying amount of long service bonus obligations.</t>
  </si>
  <si>
    <t>The municipality determines the appropriate discount rate at the end of each year. This is the interest rate that should be used to determine the present value of estimated future cash outflows expected to be required to settle the long service bonus obligation. In determining the appropriate discount rate, the municipality considers the interest rates of high-quality corporate bonds that are denominated in the currency in which the benefits will be paid, and that have terms to maturity approximating the terms of the related pension liability.</t>
  </si>
  <si>
    <t>Effective interest rate and deferred payment terms</t>
  </si>
  <si>
    <t>The entity used the prime interest rate adjusted for rates used by main suppliers or creditors to discount future cash flows.</t>
  </si>
  <si>
    <t>Property, plant and equipment are tangible non-current assets that are held for use in the production or supply of goods or services, rental to others, or for administrative purposes, and are expected to be used during more than one period.</t>
  </si>
  <si>
    <t>The cost of an item of property, plant and equipment is recognised as an asset when:</t>
  </si>
  <si>
    <t>Property, plant and equipment (continued)</t>
  </si>
  <si>
    <t>The cost of an item of property, plant and equipment is the purchase price and other costs attributable to bring the asset to the location and condition necessary for it to be capable of operating in the manner intended by management. Trade discounts and rebates are deducted in arriving at the cost.</t>
  </si>
  <si>
    <t>Where an asset is acquired at no cost, or for a nominal cost, its cost is its fair value as at date of acquisition.</t>
  </si>
  <si>
    <t>Where an item of property, plant and equipment is acquired in exchange for a non-monetary asset or monetary assets, or a combination of monetary and non-monetary assets, the asset acquired is initially measured at fair value at acquisition date. If the acquired item's fair value was not determinable, it's deemed cost is the carrying amount of the asset(s) given up.</t>
  </si>
  <si>
    <t>Costs include costs incurred initially to acquire or construct an item of property, plant and equipment and costs incurred subsequently to add to, replace part of, or service it. If a replacement cost is recognised in the carrying amount of an item of property, plant and equipment, the carrying amount of the replaced part is derecognised.</t>
  </si>
  <si>
    <t>Major spare parts and stand by equipment which are expected to be used for more than one period are included in property, plant and equipment. In addition, spare parts and stand by equipment which can only be used in connection with an item of property, plant and equipment are accounted for as property, plant and equipment.</t>
  </si>
  <si>
    <t>Each part of an item of property, plant and equipment with a cost that is significant in relation to the total cost of the item shall be depreciated separately.</t>
  </si>
  <si>
    <t>Property, plant and equipment is carried at cost less accumulated depreciation and any impairment losses.</t>
  </si>
  <si>
    <t>Purchased software that is integral to the functionality of the related equipment is capitalised as part of that equipment.</t>
  </si>
  <si>
    <t>Subsequent measurement - Cost model</t>
  </si>
  <si>
    <t>Subsequent to initial recognition, items of property, plant and equipment are measured at cost less accumulated depreciation and impairment losses.</t>
  </si>
  <si>
    <t>Where the municipality replaces parts of an asset, it derecognises the part of the asset being replaced and capitalises the new component. Subsequent expenditure incurred on an asset is capitalised when it increases the capacity or future economic benefits associated with the asset.</t>
  </si>
  <si>
    <t>Depreciation and impairment</t>
  </si>
  <si>
    <t>Property, plant and equipment are depreciated on the straight line basis over their expected useful lives to their estimated residual value.</t>
  </si>
  <si>
    <t>Land is not depreciated and depreciation commence when the asset is ready for intended use.</t>
  </si>
  <si>
    <t>Subsequent to initial recognition, property, plant and equipment is carried at cost less accumulated depreciation and any impairment losses. Assets held under finance leases are depreciated over their expected useful lives on the same basis as owned assets or, where shorter, the term of the relevant lease. Components of assets that are significant in relation to the whole asset and that have different useful lives are depreciated separately.</t>
  </si>
  <si>
    <t>The useful lives of items of property, plant and equipment have been assessed as follows:</t>
  </si>
  <si>
    <t>The shorter of asset's useful life or the lease term</t>
  </si>
  <si>
    <t>The residual value, and the useful life and depreciation method of each asset are reviewed at the end of each reporting date. If the expectations differ from previous estimates, the change is accounted for as a change in accounting estimate.</t>
  </si>
  <si>
    <t>Reviewing the useful life of an asset on an annual basis does not require the entity to amend the previous estimate unless expectations differ from the previous estimate.</t>
  </si>
  <si>
    <t>Each part of an item of property, plant and equipment with a cost that is significant in relation to the total cost of the item is depreciated separately.</t>
  </si>
  <si>
    <t>The depreciation charge for each period is recognised in surplus or deficit unless it is included in the carrying amount of another asset.</t>
  </si>
  <si>
    <t>Items of property, plant and equipment are derecognised when the asset is disposed of or when there are no further economic benefits or service potential expected from the use of the asset.</t>
  </si>
  <si>
    <t>The gain or loss arising from the derecognition of an item of property, plant and equipment is included in surplus or deficit when the item is derecognised. The gain or loss arising from the derecognition of an item of property, plant and equipment is determined as the difference between the net disposal proceeds, if any, and the carrying amount of the item.</t>
  </si>
  <si>
    <t>Assets which the municipality holds for rentals to others and subsequently routinely sell as part of the ordinary course of activities, are transferred to inventories when the rentals end and the assets are available-for-sale. These assets are not accounted for as non-current assets held for sale. Proceeds from sales of these assets are recognised as revenue. All cash flows on these assets are included in cash flows from operating activities in the cash flow statement.</t>
  </si>
  <si>
    <t>An asset is identified as an intangible asset when it:</t>
  </si>
  <si>
    <t>An intangible asset is recognised when:</t>
  </si>
  <si>
    <t>Expenditure on research (or on the research phase of an internal project) is recognised as an expense when it is incurred.</t>
  </si>
  <si>
    <t>An intangible asset is regarded as having an indefinite useful life when, based on all relevant factors, there is no foreseeable limit to the period over which the asset is expected to generate net cash inflows or service potential. Amortisation is not provided for these intangible assets, but they are tested for impairment annually and whenever there is an indication that the asset may be impaired. For all other intangible assets amortisation is provided on a straight line basis over their useful life.</t>
  </si>
  <si>
    <t>The amortisation period and the amortisation method for intangible assets are reviewed at each reporting date.</t>
  </si>
  <si>
    <t>Reassessing the useful life of an intangible asset with a finite useful life after it was classified as indefinite is an indicator that the asset may be impaired. As a result the asset is tested for impairment and the remaining carrying amount is amortised over its useful life.</t>
  </si>
  <si>
    <t>Amortisation is provided to write down the intangible assets, on a straight line basis, to their residual values as follows:</t>
  </si>
  <si>
    <t>The gain or loss is the difference between the net disposal proceeds, if any, and the carrying amount. It is recognised in surplus or deficit when the asset is derecognised.</t>
  </si>
  <si>
    <t>Financial instruments</t>
  </si>
  <si>
    <t>Classification</t>
  </si>
  <si>
    <t>Initial recognition and measurement</t>
  </si>
  <si>
    <t>Financial instruments are recognised initially when the municipality becomes a party to the contractual provisions of the instruments.</t>
  </si>
  <si>
    <t>Financial instruments are measured initially at fair value, except for equity investments for which a fair value is not determinable, which are measured at cost and are classified as available-for-sale financial assets.</t>
  </si>
  <si>
    <t>For financial instruments which are not at fair value through surplus or deficit, transaction costs are included in the initial measurement of the instrument.</t>
  </si>
  <si>
    <t>Subsequent measurement</t>
  </si>
  <si>
    <t>Changes in fair value of available-for-sale financial assets denominated in a foreign currency are analysed between translation differences resulting from changes in amortised cost and other changes in the carrying amount. Translation differences on monetary items are recognised in surplus or deficit, while translation differences on non-monetary items are recognised in equity.</t>
  </si>
  <si>
    <t>Financial liabilities at amortised cost are subsequently measured at amortised cost, using the effective interest method.</t>
  </si>
  <si>
    <t>Fair value determination</t>
  </si>
  <si>
    <t>Fair value information for trade and other receivables is determined as the present value of estimated future cash flows discounted at the effective interest rate computed at initial recognition.</t>
  </si>
  <si>
    <t>The fair values of quoted investments, such as available for sale investments are based on current bid prices.</t>
  </si>
  <si>
    <t>If the market for a financial asset is not active and for unlisted securities, the entity establishes fair value by using valuation techniques. These include the use of recent arm’s length transactions, reference to other instruments that are substantially the same, discounted cash flow analysis, and option pricing models making maximum use of market inputs and relying as little as possible on entity-specific inputs.</t>
  </si>
  <si>
    <t>Impairment of financial assets</t>
  </si>
  <si>
    <t>Impairment losses are reversed when an increase in the financial asset's recoverable amount can be related objectively to an event occurring after the impairment was recognised, subject to the restriction that the carrying amount of the financial asset at the date that the impairment is reversed shall not exceed what the carrying amount would have been had the impairment not been recognised.</t>
  </si>
  <si>
    <t>Impairment losses are also not subsequently reversed for available-for-sale equity investments which are held at cost because fair value was not determinable.</t>
  </si>
  <si>
    <t>Where financial assets are impaired through use of an allowance account, the amount of the loss is recognised in surplus or deficit within operating expenses. When such assets are written off, the write off is made against the relevant allowance account. Subsequent recoveries of amounts previously written off are credited against operating expenses.</t>
  </si>
  <si>
    <t>Receivables from exchange transactions</t>
  </si>
  <si>
    <t>The carrying amount of the asset is reduced through the use of an allowance account, and the amount of the deficit is recognised in surplus or deficit within operating expenses. When a trade receivable is uncollectable, it is written off against the allowance account for trade receivables. Subsequent recoveries of amounts previously written off are credited against operating expenses in surplus or deficit.</t>
  </si>
  <si>
    <t>Payables from exchange transactions</t>
  </si>
  <si>
    <t>Trade payables are initially measured at fair value, and are subsequently measured at amortised cost, using the effective interest rate method.</t>
  </si>
  <si>
    <t>Held to maturity</t>
  </si>
  <si>
    <t>These financial assets are initially measured at fair value plus direct transaction costs.</t>
  </si>
  <si>
    <t>Financial assets that the municipality has the positive intention and ability to hold to maturity are classified as held to maturity.</t>
  </si>
  <si>
    <t>Financial liabilities</t>
  </si>
  <si>
    <t>Gains and losses</t>
  </si>
  <si>
    <t>The municipality assesses at each statement of financial position date whether a financial asset or group of financial assets is impaired.</t>
  </si>
  <si>
    <t>Assets are carried at amortised cost.</t>
  </si>
  <si>
    <t>If there is objective evidence that an impairment loss on loans and receivables carried at amortised cost has been incurred, the amount of the loss is measured as the difference between the asset’s carrying amount and the present value of estimated future cash flows (excluding future credit losses that have not been incurred) discounted at the financial asset’s original effective interest rate (i.e. the effective interest rate computed at initial recognition). The carrying amount of the asset shall be reduced either directly or through the use of an allowance account. The amount of the loss shall be recognised in surplus or deficit. The municipality first assesses whether objective evidence of impairment exists individually for financial assets that are individually significant, and individually or collectively for financial assets that are not individually significant. If it is determined that no objective evidence of impairment exists for an individually assessed financial asset, whether significant or not, the asset is included in a group of financial assets with similar credit risk characteristics and that group of financial assets is collectively assessed for impairment. Assets that are individually assessed for impairment and for which an impairment loss is or continues to be recognised are not included in a collective assessment of impairment.</t>
  </si>
  <si>
    <t>Leases</t>
  </si>
  <si>
    <t>Finance leases - lessee</t>
  </si>
  <si>
    <t>Operating leases - lessor</t>
  </si>
  <si>
    <t>Operating lease payments are recognised as an expense on a straight-line basis over the lease term. The difference between the amounts recognised as an expense and the contractual payments are recognised as either a pre-paid expense asset or liability depending on whether the payment exceeds the expense or vice versa.</t>
  </si>
  <si>
    <t>When inventory are sold, the carrying amounts of those inventory are recognised as an expense in the period in which the related revenue is recognised. If there is no related revenue, the expenses are recognised when the goods are distributed, or related services are rendered. The amount of any write-down of inventory to net realisable value or current replacement cost and all losses of inventory are recognised as an expense in the period the write-down or loss occurs. The amount of any reversal of any write-down of inventory, arising from an increase in net realisable value or current replacement cost, are recognised as a reduction in the amount of inventory recognised as an expense in the period in which the reversal occurs.</t>
  </si>
  <si>
    <t>Employee benefits</t>
  </si>
  <si>
    <t>Short-term employee benefits</t>
  </si>
  <si>
    <t>Defined contribution plans</t>
  </si>
  <si>
    <t>Provisions and contingencies</t>
  </si>
  <si>
    <t>Onerous contracts</t>
  </si>
  <si>
    <t>Contingent assets and contingent liabilities are not recognised. Contingencies are disclosed in note 30.</t>
  </si>
  <si>
    <t>Revenue from exchange transactions</t>
  </si>
  <si>
    <t>s</t>
  </si>
  <si>
    <t>Measurement</t>
  </si>
  <si>
    <t>Revenue is measured at the fair value of the consideration received or receivable, net of trade discounts and volume rebates.</t>
  </si>
  <si>
    <t>Sale of goods</t>
  </si>
  <si>
    <t>Rendering of services</t>
  </si>
  <si>
    <t>Interest</t>
  </si>
  <si>
    <t>Revenue from non-exchange transactions</t>
  </si>
  <si>
    <t>Revenue is measured at the fair value of the consideration received or receivable.</t>
  </si>
  <si>
    <t>Government grants</t>
  </si>
  <si>
    <t>Other Grants and donations</t>
  </si>
  <si>
    <t>Investment income</t>
  </si>
  <si>
    <t>Investment income is recognised on a time-proportion basis using the effective interest method.</t>
  </si>
  <si>
    <t>Comparative figures</t>
  </si>
  <si>
    <t>Use of estimates</t>
  </si>
  <si>
    <t>The preparation of annual financial statements in conformity with Standards of GRAP requires the use of certain critical accounting estimates. It also requires management to exercise its judgement in the process of applying the municipality’s accounting policies. The areas involving a higher degree of judgement or complexity, or areas where assumptions and estimates are significant to the annual financial statements are disclosed in the relevant sections of the annual financial statements. Although these estimates are based on management’s best knowledge of current events and actions they may undertake in the future, actual results ultimately may differ from those estimates.</t>
  </si>
  <si>
    <t>Presentation of currency</t>
  </si>
  <si>
    <t>Offsetting</t>
  </si>
  <si>
    <t>Assets, liabilities, revenue and expenses have not been offset except when offsetting is required or permitted by a Standard of GRAP</t>
  </si>
  <si>
    <t>Conditional grants and receipts</t>
  </si>
  <si>
    <t>Going concern</t>
  </si>
  <si>
    <t>Budget information</t>
  </si>
  <si>
    <t>Related parties</t>
  </si>
  <si>
    <t>- it is probable that future economic benefits or service potential associated with the item will flow to the municipality; and</t>
  </si>
  <si>
    <t>Security System</t>
  </si>
  <si>
    <t>Plant and machinery</t>
  </si>
  <si>
    <t>Furniture and fittings</t>
  </si>
  <si>
    <t>Motor vehicles</t>
  </si>
  <si>
    <t>Computer equipment</t>
  </si>
  <si>
    <t xml:space="preserve">Item </t>
  </si>
  <si>
    <t>Estimated useful life</t>
  </si>
  <si>
    <t>- is capable of being separated or divided from an entity and sold, transferred, licensed, rented or exchanged,
either individually or together with a related contract, assets or liability; or</t>
  </si>
  <si>
    <t>- arises from contractual rights or other legal rights, regardless whether those rights are transferable or separate from the municipality or from other rights and obligations.</t>
  </si>
  <si>
    <t>- it is probable that the expected future economic benefits or service potential that are attributable to the asset will flow to the municipality; and</t>
  </si>
  <si>
    <t>- the cost or fair value of the asset can be measured reliably.</t>
  </si>
  <si>
    <t xml:space="preserve">Useful life                                                                        </t>
  </si>
  <si>
    <t>Computer software</t>
  </si>
  <si>
    <t>Right to use land</t>
  </si>
  <si>
    <t>The shorter of right to use land or useful life</t>
  </si>
  <si>
    <t xml:space="preserve">Intangible assets are derecognised:
</t>
  </si>
  <si>
    <t xml:space="preserve">- on disposal; or
</t>
  </si>
  <si>
    <t>- when no future economic benefits or service potential are expected from its use or disposal.</t>
  </si>
  <si>
    <t xml:space="preserve">The municipality classifies financial assets and financial liabilities into the following categories:                    </t>
  </si>
  <si>
    <t>- Loans and receivables</t>
  </si>
  <si>
    <t>- Available-for-sale financial assets</t>
  </si>
  <si>
    <t>- Financial liabilities measured at amortised cost</t>
  </si>
  <si>
    <t>- Held-to-maturity investment</t>
  </si>
  <si>
    <r>
      <rPr>
        <b/>
        <sz val="10"/>
        <rFont val="Arial"/>
        <family val="2"/>
      </rPr>
      <t>Loans and receivables</t>
    </r>
    <r>
      <rPr>
        <sz val="10"/>
        <rFont val="Arial"/>
        <family val="2"/>
      </rPr>
      <t xml:space="preserve">
Loans and receivables are subsequently measured at amortised cost, using the effective interest method, less accumulated impairment losses.</t>
    </r>
  </si>
  <si>
    <r>
      <rPr>
        <b/>
        <sz val="10"/>
        <rFont val="Arial"/>
        <family val="2"/>
      </rPr>
      <t>Held-to-maturity investments</t>
    </r>
    <r>
      <rPr>
        <sz val="10"/>
        <rFont val="Arial"/>
        <family val="2"/>
      </rPr>
      <t xml:space="preserve">
Held-to-maturity investments are subsequently measured at amortised cost, using the effective interest method, less accumulated impairment losses.</t>
    </r>
  </si>
  <si>
    <t>Available-for-sale financial assets are subsequently measured at fair value. This excludes equity investments for which a fair value is not determinable, which are measured at cost less accumulated impairment losses.</t>
  </si>
  <si>
    <t>Gains and losses arising from changes in fair value are recognised in equity until the asset is disposed of or determined to be impaired. Interest on available-for-sale financial assets calculated using the effective interest method is recognised in surplus or deficit as part of other income. Dividends received on available-for-sale equity instruments are recognised in surplus or deficit as part of other income when the municipality's right to receive payment is established.</t>
  </si>
  <si>
    <t>Reversals of impairment losses are recognised in surplus or deficit except for equity investments classified as available-for-sale.</t>
  </si>
  <si>
    <t>A gain or loss arising from a change in a financial asset or financial liability is recognised as follows:</t>
  </si>
  <si>
    <t>- A gain or loss on a financial asset or financial liability classified as at fair value through surplus or deficit is
   recognised in surplus or deficit;</t>
  </si>
  <si>
    <t>- A gain or loss on an available-for-sale financial asset is recognised directly in net assets, through the statement of changes in net assets, until the financial asset is derecognised, at which time the cumulative gain or loss previously recognised in net assets is recognised in surplus or deficit; and</t>
  </si>
  <si>
    <t>- For financial assets and financial liabilities carried at amortised cost, a gain or loss is recognised in surplus or deficit
when the financial asset or financial liability is derecognised or impaired, and through the amortisation process.</t>
  </si>
  <si>
    <t xml:space="preserve">Inventory are initially measured at cost except where inventory are acquired at no cost, or for nominal consideration, then their costs are their fair value as at the date of acquisition.
</t>
  </si>
  <si>
    <t>Subsequently inventory are measured at the lower of cost and net realisable value.</t>
  </si>
  <si>
    <t>Net realisable value is the estimated selling price in the ordinary course of operations less the estimated costs of completion and the estimated costs necessary to make the sale, exchange or distribution.</t>
  </si>
  <si>
    <t>Current replacement cost is the cost the municipality incurs to acquire the asset on the reporting date.</t>
  </si>
  <si>
    <t>The cost of inventory comprises of all costs of purchase, costs of conversion and other costs incurred in bringing the inventory to their present location and condition.</t>
  </si>
  <si>
    <t>The cost of inventory of items that are not ordinarily interchangeable and goods or services produced and segregated for specific projects is assigned using specific identification of the individual costs.</t>
  </si>
  <si>
    <t>The cost of inventory is assigned using the first-in, first-out (FIFO) formula. The same cost formula is used for all inventory having a similar nature and use to the municipality.</t>
  </si>
  <si>
    <t>Inventory are measured at the lower of cost and current replacement cost where they are held for;</t>
  </si>
  <si>
    <t>- distribution at no charge or for a nominal charge; or</t>
  </si>
  <si>
    <t>- consumption in the production process of goods to be distributed at no charge or for a nominal charge.</t>
  </si>
  <si>
    <t>Payments to defined contribution retirement benefit plans are charged as an expense as they fall due.</t>
  </si>
  <si>
    <t xml:space="preserve">The cost of short-term employee benefits, (those payable within 12 months after the service is rendered, such as paid vacation leave and sick leave, bonuses, and non-monetary benefits such as medical care), are recognised in the period in which the service is rendered.
                                                                                                                                                           </t>
  </si>
  <si>
    <t>The expected cost of surplus sharing and bonus payments is recognised as an expense when there is a legal or constructive obligation to make such payments as a result of past performance and the obligation can be estimated reliably.</t>
  </si>
  <si>
    <t>Liabilities for short-term employee benefits that are unpaid at year-end are measured at the undiscounted amount that the municipality expects to pay in exchange for that service and had accumulated at the reporting date.</t>
  </si>
  <si>
    <t xml:space="preserve">If an entity has a contract that is onerous, the present obligation (net of recoveries) under the contract is recognised and measured as a provision.
 </t>
  </si>
  <si>
    <t>A constructive obligation to restructure arises only when an entity:</t>
  </si>
  <si>
    <t xml:space="preserve">   - the principal locations affected;</t>
  </si>
  <si>
    <t xml:space="preserve">   - the location, function, and approximate number of employees who will be compensated for services being</t>
  </si>
  <si>
    <t xml:space="preserve">     terminated;</t>
  </si>
  <si>
    <t xml:space="preserve">   - the expenditures that will be undertaken; and</t>
  </si>
  <si>
    <t xml:space="preserve">   - when the plan will be implemented; and</t>
  </si>
  <si>
    <t>- has a detailed formal plan for the restructuring, identifying at least:</t>
  </si>
  <si>
    <t xml:space="preserve">   - the activity/operating unit or part of a activity/operating unit concerned;</t>
  </si>
  <si>
    <t>When the outcome of a transaction involving the rendering of services can be estimated reliably, revenue associated with the transaction is recognised by reference to the stage of completion of the transaction at the reporting date.</t>
  </si>
  <si>
    <t>The outcome of a transaction can be estimated reliably when all the following conditions are satisfied:</t>
  </si>
  <si>
    <t>- the amount of revenue can be measured reliably;</t>
  </si>
  <si>
    <t>- it is probable that the economic benefits or service potential associated with the transaction will flow to the municipality;</t>
  </si>
  <si>
    <t>- the stage of completion of the transaction at the reporting date can be measured reliably; and</t>
  </si>
  <si>
    <t>- the costs incurred for the transaction and the costs to complete the transaction can be measured reliably.</t>
  </si>
  <si>
    <t>Revenue arising from the use by others of municipality assets yielding interest, royalties and dividends is recognised when:</t>
  </si>
  <si>
    <t>- It is probable that the economic benefits or service potential associated with the transaction will flow to the municipality, and</t>
  </si>
  <si>
    <t>- The amount of the revenue can be measured reliably.</t>
  </si>
  <si>
    <t>Interest is recognised, in surplus or deficit, using the effective interest rate method.</t>
  </si>
  <si>
    <t>Revenue is the gross inflow of economic benefits or service potential during the reporting period when those inflows result in an increase in net assets, other than increases relating to contributions from owners.</t>
  </si>
  <si>
    <t>Fair value is the amount for which an asset could be exchanged, or a liability settled, between knowledgeable, willing parties in an arm’s length transaction.</t>
  </si>
  <si>
    <t>Government grants are recognised as revenue when:</t>
  </si>
  <si>
    <t>- the amount of the revenue can be measured reliably, and</t>
  </si>
  <si>
    <t>- to the extent that there has been compliance with any restrictions associated with the grant.</t>
  </si>
  <si>
    <t>Conditions on government grants may result in such revenue being recognised on a time proportion basis. Where there is no restriction on the period, such revenue is recognised on receipt or when the Act becomes effective, which-ever is earlier.</t>
  </si>
  <si>
    <t>When government remit grants on a re-imbursement basis, revenue is recognised when the qualifying expense has been incurred and to the extent that any other restrictions have been complied with.</t>
  </si>
  <si>
    <t>Other grants and donations are recognised as revenue when:</t>
  </si>
  <si>
    <t>- the amount of the revenue can be measured reliably; and</t>
  </si>
  <si>
    <t>If goods in-kind are received without conditions attached, revenue is recognised immediately. If conditions are attached, a liability is recognised, which is reduced and revenue recognised as the conditions are satisfied.</t>
  </si>
  <si>
    <t>Where necessary, comparative figures have been reclassified to conform to changes in presentation in the current year.</t>
  </si>
  <si>
    <t>Unauthorised expenditure is expenditure that has not been budgeted, expenditure that is not in terms of the conditions of an allocation received from another sphere of government, municipality or organ of state and expenditure in the form of a grant that is not permitted in terms of the Municipal Finance Management Act (Act No.56 of 2003).</t>
  </si>
  <si>
    <t>Unauthorised expenditure is accounted for as an expense in the Statement of Financial Performance and where recovered, it is subsequently accounted for as revenue in the Statement of Financial Performance.</t>
  </si>
  <si>
    <t>Detailed disclosures were made in the notes to the financial statements as required by the MFMA.</t>
  </si>
  <si>
    <t>All expenditure relating to fruitless and wasteful expenditure is recognised as an expense in the statement of financial performance in the year that the expenditure was incurred. The expenditure is classified in accordance with the nature of the expense, and where recovered, it is subsequently accounted for as revenue in the statement of financial performance.</t>
  </si>
  <si>
    <t>Fruitless expenditure means expenditure which was made in vain and would have been avoided had reasonable care been exercised.</t>
  </si>
  <si>
    <t xml:space="preserve">Irregular expenditure is expenditure that is contrary to the Municipal Finance Management Act (Act No.56 of 2003), the Municipal Systems Act (Act No.32 of 2000), and the Public Office Bearers Act (Act No. 20 of 1998) or is in contravention of the economic entity’s supply chain management policy. Irregular expenditure excludes unauthorised expenditure.                                                                                                                                                                          </t>
  </si>
  <si>
    <t>Irregular expenditure is accounted for as expenditure in the Statement of Financial Performance and where recovered, it is subsequently accounted for as revenue in the Statement of Financial Performance.</t>
  </si>
  <si>
    <t>Irregular expenditure that was incurred and identified during the current financial and which was condoned before year end and/or before finalisation of the financial statements must also be recorded appropriately in the irregular expenditure register. In such an instance, no further action is also required with the exception of updating the note to the financial statements.</t>
  </si>
  <si>
    <t>Irregular expenditure that was incurred and identified during the current financial year and for which condonement is being awaited at year end must be recorded in the irregular expenditure register. No further action is required with the exception of updating the note to the financial statements.</t>
  </si>
  <si>
    <t>Where irregular expenditure was incurred in the previous financial year and is only condoned in the following financial year, the register and the disclosure note to the financial statements must be updated with the amount condoned.</t>
  </si>
  <si>
    <t>The municipality cannot continue to operate without receiving government grants. However the going concern assumption is based on the fact that according to DoRA the municipality will continue to receive government grants for the next three years.</t>
  </si>
  <si>
    <t xml:space="preserve">These annual financial statements have been prepared on the assumption that the municipality will continue to operate as a going concern for at least the next 12 months.                                                                                                                                                               </t>
  </si>
  <si>
    <t>General purpose financial reporting by municipalities shall provide information on whether resources were obtained and used in accordance with the legally adopted budget.</t>
  </si>
  <si>
    <t>Municipalities are typically subject to budgetary limits in the form of appropriations or budget authorisations (or equivalent), which is given effect through authorising legislation, appropriation or similar.</t>
  </si>
  <si>
    <t>The annual financial statements and the budget are on the same basis of accounting therefore a comparison with the budgeted  amounts for the reporting period have been included in the annual financial statements.</t>
  </si>
  <si>
    <t>The Statement of comparative and actual information have been included in the annual financial statements as the recommended disclosure when the annual financial statements and the budget are on the same basis of accounting as determined by National Treasury.</t>
  </si>
  <si>
    <t>Comparative information is not required.</t>
  </si>
  <si>
    <t>The municipality operates in an economic sector currently dominated by entities directly or indirectly owned by the South African Government. As a consequence of the constitutional independence of the three spheres of government in South Africa, only entities within the local sphere of government are considered to be related parties.</t>
  </si>
  <si>
    <t>Related party disclosures for transactions between government entities that took place on terms and conditions that are considered in arms length and in the ordinary course of business are not disclosed in accordance with IPSAS 20 Related Party Disclosure.</t>
  </si>
  <si>
    <t>Key management is defined as being individuals with the authority and responsibility for planning, directing and controlling the activities of the entity. We regard all individuals from the level of Accounting Officer and Council members as key management per the definition of the financial reporting standard.</t>
  </si>
  <si>
    <t>Irrespective of whether there is any indication of impairment, the municipality also:</t>
  </si>
  <si>
    <t>If there is any indication that an asset may be impaired, the recoverable service amount is estimated for the individual asset. If it is not possible to estimate the recoverable service amount of the individual asset, the recoverable service amount of the cash-generating unit to which the asset belongs is determined.</t>
  </si>
  <si>
    <t>An impairment loss of assets carried at cost less any accumulated depreciation or amortisation is recognised immediately in surplus or deficit. Any impairment loss of a revalued asset is treated as a revaluation decrease.</t>
  </si>
  <si>
    <t>An impairment loss is recognised for cash-generating units if the recoverable service amount of the unit is less than the carrying amount of the unit. The impairment loss is allocated to reduce the carrying amount of the assets of the unit as follows:</t>
  </si>
  <si>
    <t>- to the assets of the unit, pro rata on the basis of the carrying amount of each asset in the unit.</t>
  </si>
  <si>
    <t>A municipality assesses at each reporting date whether there is any indication that an impairment loss recognised in prior periods for assets may no longer exist or may have decreased. If any such indication exists, the recoverable service amounts of those assets are estimated.</t>
  </si>
  <si>
    <t>The increased carrying amount of an asset attributable to a reversal of an impairment loss does not exceed the carrying amount that would have been determined had no impairment loss been recognised for the asset in prior periods.</t>
  </si>
  <si>
    <t>A reversal of an impairment loss of assets carried at cost less accumulated depreciation or amortisation is recognised immediately in surplus or deficit. Any reversal of an impairment loss of a revalued asset is treated as a revaluation increase.</t>
  </si>
  <si>
    <t>The recoverable service amount of an asset or a cash-generating unit is the higher of its fair value less costs to sell and its value in use.</t>
  </si>
  <si>
    <t>If the recoverable service amount of an asset is less than its carrying amount, the carrying amount of the asset is reduced to its recoverable service amount. That reduction is an impairment loss.</t>
  </si>
  <si>
    <t>- tests intangible assets with an indefinite useful life or intangible assets not yet available for use for impairment annually by comparing its carrying amount with its recoverable amount. This impairment test is performed during the annual period and at the same time every period.</t>
  </si>
  <si>
    <t>The comparative figures have not been restated.</t>
  </si>
  <si>
    <t>Correction of error (note 48)</t>
  </si>
  <si>
    <t>Change in accounting policy (note 47)</t>
  </si>
  <si>
    <t>Trade and other receivables which are less than 3 months past due are not considered to be impaired. At 30 June 20x1, R - (20x0: R -) were past due but not impaired.</t>
  </si>
  <si>
    <t xml:space="preserve">Unauthorized expenditure (see Note 50.1) </t>
  </si>
  <si>
    <t>REGISTER</t>
  </si>
  <si>
    <t>DIFFERENCE</t>
  </si>
  <si>
    <t>Impairment loss</t>
  </si>
  <si>
    <t>ABSA Bank Limited - TROMPSBURG Branch: Account Number 4053628182</t>
  </si>
  <si>
    <t>Accumulated surplus</t>
  </si>
  <si>
    <t>2012</t>
  </si>
  <si>
    <t>Jun 2013</t>
  </si>
  <si>
    <t>Staff bonuses accrual</t>
  </si>
  <si>
    <t>Trade creditors</t>
  </si>
  <si>
    <t>Unspent conditional grants and receipts comprises of:</t>
  </si>
  <si>
    <t>Unspent conditional grants and receipts</t>
  </si>
  <si>
    <t>Current year subscription / fee</t>
  </si>
  <si>
    <t>Payable within one year</t>
  </si>
  <si>
    <t>Payable within 1 - 5 years</t>
  </si>
  <si>
    <t>Payable later than 5 years</t>
  </si>
  <si>
    <t>Operating lease receipts represent rentals received by the municipality for the use of its administrative and other office space.</t>
  </si>
  <si>
    <t>Lease terms are as follows:</t>
  </si>
  <si>
    <t>Interest paid on amounts in excess of approved bank overdraft</t>
  </si>
  <si>
    <t>Disaster management</t>
  </si>
  <si>
    <t>Donations - Upgrate Cemetry</t>
  </si>
  <si>
    <t>Finance Assistance Letsemeng - IT Support</t>
  </si>
  <si>
    <t>Financial Assistance - Naledi IT Support</t>
  </si>
  <si>
    <t>Financial Assistance Naledi - Upgrading of streets</t>
  </si>
  <si>
    <t>Other expenses</t>
  </si>
  <si>
    <t>Printing and stationary</t>
  </si>
  <si>
    <t>Subscriptions</t>
  </si>
  <si>
    <t>Travel - local</t>
  </si>
  <si>
    <t>Wages - EPWP</t>
  </si>
  <si>
    <t>Water and electricity</t>
  </si>
  <si>
    <t>Current bank account</t>
  </si>
  <si>
    <t>Money market and call accounts</t>
  </si>
  <si>
    <t>Electricity deposit</t>
  </si>
  <si>
    <t>MM Kubeka</t>
  </si>
  <si>
    <t>L Mashiane</t>
  </si>
  <si>
    <t>Chief Financial Officer</t>
  </si>
  <si>
    <t xml:space="preserve">Municipal Manager </t>
  </si>
  <si>
    <t>Municipal System Improvement Grant</t>
  </si>
  <si>
    <t>EPWP</t>
  </si>
  <si>
    <t>Financial Managemet Grant (FMG)</t>
  </si>
  <si>
    <t>COGTA and Treasury Financial Assistance Grant7</t>
  </si>
  <si>
    <t>as at 1 July 2013</t>
  </si>
  <si>
    <t>Bonuses under remuneration</t>
  </si>
  <si>
    <t>Housing allowance and benefits</t>
  </si>
  <si>
    <t>Travel, motor car, accomodation, subsistence and other allowances</t>
  </si>
  <si>
    <t>Receivables from non exchange transactions</t>
  </si>
  <si>
    <t>Long service bonus</t>
  </si>
  <si>
    <t>Finance leased assets</t>
  </si>
  <si>
    <t>Late payment of creditors</t>
  </si>
  <si>
    <t>Finance lease liabilities</t>
  </si>
  <si>
    <t>Bank balance</t>
  </si>
  <si>
    <t>Fair value of trade and other recivables</t>
  </si>
  <si>
    <t>Trade debtors</t>
  </si>
  <si>
    <t>Prepaid Expense</t>
  </si>
  <si>
    <t>+ 180 Days</t>
  </si>
  <si>
    <t>+180 Days</t>
  </si>
  <si>
    <t>Less Provision  for doubtful debts</t>
  </si>
  <si>
    <t>Bank</t>
  </si>
  <si>
    <t>Petty cash</t>
  </si>
  <si>
    <t>Insurance</t>
  </si>
  <si>
    <t>Municipal Systems Improvement Grant</t>
  </si>
  <si>
    <t>Xhariep District Municipality</t>
  </si>
  <si>
    <t>Notes to the Financial Statements</t>
  </si>
  <si>
    <t xml:space="preserve">Figures in Rand                                                                                               </t>
  </si>
  <si>
    <t>Accumulated depreciation and accumulated imparement</t>
  </si>
  <si>
    <t>Carring Value</t>
  </si>
  <si>
    <t>Cost/ Valuation</t>
  </si>
  <si>
    <t>Reconciliation of property, plant and equipment - 2013</t>
  </si>
  <si>
    <t xml:space="preserve">Opening balance </t>
  </si>
  <si>
    <t>Impairment   loss</t>
  </si>
  <si>
    <t>Other property,plant and equipment</t>
  </si>
  <si>
    <t>The land on which the Administrative Building of Xhariep District Municipality is built is owned by Kopanong Local Municipality.</t>
  </si>
  <si>
    <t>Loss/ Theft (impaiment)</t>
  </si>
  <si>
    <t>Rural Roads and Asset Management Grant</t>
  </si>
  <si>
    <t>INTEREST EARNED - EXTERNAL INVESTMENTS</t>
  </si>
  <si>
    <t xml:space="preserve">Total   </t>
  </si>
  <si>
    <t>Rollover not approved - deducted from Equitable Share</t>
  </si>
  <si>
    <t>Set-off against prior period unspent conditional grants</t>
  </si>
  <si>
    <t>Short-term deposits</t>
  </si>
  <si>
    <t>Short term deposits</t>
  </si>
  <si>
    <t>as at 30 June 2013</t>
  </si>
  <si>
    <t>Salary control</t>
  </si>
  <si>
    <t xml:space="preserve">   Unauthorised expenditure current year/period</t>
  </si>
  <si>
    <t>No disciplinary proceedings instituted</t>
  </si>
  <si>
    <t>Municipal Finance Management Act Section 15</t>
  </si>
  <si>
    <t>The municipality incurred expenditure in excess of the limits of the amounts provided for in the votes in the approved budget.</t>
  </si>
  <si>
    <t>Supply chain management regulations 17(1)(a) - (c)</t>
  </si>
  <si>
    <t>Goods and services of a transaction value between R10,000 and R200,000 were procured without inviting at least three written price quotations from at least three different prospective providers as required.</t>
  </si>
  <si>
    <t>Preferential Procurement Policy Framewrok Act, 2000 2(a) and Supply chain management regulation 28(1)(a)</t>
  </si>
  <si>
    <t>The preference point system was not applied in all procurement of goods and services above R30,000, as required..</t>
  </si>
  <si>
    <t>Municipal Finance Management Act Section 32(2) and 32(4)</t>
  </si>
  <si>
    <t>Fruitless and wasteful expenditure incurred was not recovered from liable persons as required.</t>
  </si>
  <si>
    <t>Reports detailing the fruitless and wasteful expenditure incurred were not tabled to MEC and Auditor-General.</t>
  </si>
  <si>
    <t>Awards were made to service providers whose tax matters had not been declared by the South African Revenue Services to be inorder as required.</t>
  </si>
  <si>
    <t xml:space="preserve">Supply chain management regulations 43 </t>
  </si>
  <si>
    <t>Municipal Finance Management Act Section 62(1)(d)</t>
  </si>
  <si>
    <t>The accounting officer failed to take all reasonable steps to ensure that unauthorised, irregular or fruitless and wasteful expenditure and other losses are prevented.</t>
  </si>
  <si>
    <t>Contingencies arising from pending litigation on wage curve agreement</t>
  </si>
  <si>
    <t>On 21 April 2010 SALGA signed the “Categorisation and job evaluation wage curves collective agreement” (wage curve agreement) with IMATU and SAMWU on behalf of municipalities. The agreement established the wage curves and wage scales to be used by municipalities in determining the wages of municipal employees, based on an evaluation of employees’ jobs per the TASK job evaluation system.</t>
  </si>
  <si>
    <t>Subsequent to the signing of the agreement, the unions declared a dispute with the agreement. The dispute was referred to the Labour Court and the court delivered a ruling on 22 June 2012 that employees receive a salary increase backdated with effect from 1 July 2010 instead of 1 July 2011. SALGA, on behalf of municipalities, applied for leave to appeal this ruling and was granted the right to appeal against the judgement on 29 August 2012. To date this Labour Court of Appeal case has not been finalised.</t>
  </si>
  <si>
    <t>Employees’ job evaluations were not completed by the Municipality and employees were not paid according to the</t>
  </si>
  <si>
    <t>wage scales and rates in the wage curve agreement and did not receive the 9 months retrospective increases / backpay.</t>
  </si>
  <si>
    <t>As a result of the uncertainties arising from the dispute declared by the unions and the pending litigation regarding the wage curve agreement, the municipality may have an additional receivable/ payable for employee wages, depending on the outcome of the pending litigation. It is not practicable to reliably estimate the amount of this receivable/ payable prior to the outcome of the pending litigation.</t>
  </si>
  <si>
    <t>Matter description:</t>
  </si>
  <si>
    <t>A service provider appointed to perform a VAT review for the period 1 July 2009 to 30 June 2011 has instituted a claim against the Municipality for breach of cotract and non-payment of professional fees.</t>
  </si>
  <si>
    <t>Financial Implication:</t>
  </si>
  <si>
    <t>The probable loss is R93,254</t>
  </si>
  <si>
    <t>Going Concern</t>
  </si>
  <si>
    <t>During the compilation of the annual financial statements management has assessed the appropriateness of the going concern principle. Management have identified potential factors which may impact on the ability of XDM to continue as a going concern.</t>
  </si>
  <si>
    <t>Xhariep District Municipality incurred a net loss of R29 396 196 during the year ended 30 June 2013 and, as of that date, the municipality’s unspent conditional grants and a receipt of R1 992 053 exceeds the cash balance held by the municipality of R1 819 068. The net cash flow from operating activities is negative by an amount of R11 886 257 and the current liability of R8 520 540 exceed the current asset of R3 729 369.</t>
  </si>
  <si>
    <t>Financial Assistance from the Free State Department of Co-operative Governance, Traditional Affairs and Human Settlements:</t>
  </si>
  <si>
    <t>Management has budgeted for Intergovernmental grants amounting to R59,971,000 for the 2013/2014 financial year. Included in this total is an amount of R30,000,000 being financial assistance which is to be received from the Free State Department of Co-operative Governance, Traditional Affairs and Human Settlements. The Xhariep District Municipality has yet to receive a written confirmation from the Free State Department of Co-operative Governance, Traditional Affairs and Human Settlements as to when the funding will be received.</t>
  </si>
  <si>
    <t xml:space="preserve"> 30 June 2013</t>
  </si>
  <si>
    <t>Xhariep District Municipality have applied for an overdraft of R5mil to ABSA to meet its operational financial obligations.</t>
  </si>
  <si>
    <t>The Free State Department of CoGTA had committed to assist the municipality with R30mil (municipal financial year) in Financial Assistance Grant. The department has communicated to the municipality the R5mil that was due to the municipality had been paid over to Bloemwater on behalf of Naledi Local Municipality.</t>
  </si>
  <si>
    <t>COMMITMENTS</t>
  </si>
  <si>
    <t>Auditors remuneration</t>
  </si>
  <si>
    <t>Statement of Comparison of Budget and Actual Amounts</t>
  </si>
  <si>
    <t>Approved</t>
  </si>
  <si>
    <t>Adjustments</t>
  </si>
  <si>
    <t>Actual amounts</t>
  </si>
  <si>
    <t>Difference</t>
  </si>
  <si>
    <t>Reference</t>
  </si>
  <si>
    <t>budget</t>
  </si>
  <si>
    <t>on comparable</t>
  </si>
  <si>
    <t>basis</t>
  </si>
  <si>
    <t>budget and</t>
  </si>
  <si>
    <t>Figures in Rand</t>
  </si>
  <si>
    <t>actual</t>
  </si>
  <si>
    <t>Total revenue from exchange transactions</t>
  </si>
  <si>
    <t>Taxation revenue</t>
  </si>
  <si>
    <t>Government grants &amp; subsidies</t>
  </si>
  <si>
    <t>Expenditure</t>
  </si>
  <si>
    <t>General Expenses</t>
  </si>
  <si>
    <t>Total expenditure</t>
  </si>
  <si>
    <t>Operating deficit</t>
  </si>
  <si>
    <t>Loss on disposal of assets and liabilities</t>
  </si>
  <si>
    <t>Deficit before taxation</t>
  </si>
  <si>
    <t>Varience</t>
  </si>
  <si>
    <t>%</t>
  </si>
  <si>
    <t>between approved</t>
  </si>
  <si>
    <t>Budget Differences</t>
  </si>
  <si>
    <t>Material differences between budget and actual amounts</t>
  </si>
  <si>
    <t>The municipality did not purchase vehicles for the Mayor and Speaker as budgeted for.</t>
  </si>
  <si>
    <t>Due to municipal vehicles not replaced, existing ones had to be repaired continuosly.</t>
  </si>
  <si>
    <t>More rentals on facilities than anticipated</t>
  </si>
  <si>
    <t xml:space="preserve">Actual Amount on Comparable Basis as presented in </t>
  </si>
  <si>
    <t>the  Budget and Actual Comparative Statement</t>
  </si>
  <si>
    <t>RRAMG</t>
  </si>
  <si>
    <t>2013</t>
  </si>
  <si>
    <t>0517139300</t>
  </si>
  <si>
    <t>0517130461</t>
  </si>
  <si>
    <t>website:</t>
  </si>
  <si>
    <t>The financial statements are based upon appropriate accounting policies consistently applied and supported by reasonable and prudent judgements and estimates.</t>
  </si>
  <si>
    <t>The accounting officer acknowledges that he is ultimately responsible for the system of internal financial control established by the municipality and place considerable importance on maintaining a strong control environment. To enable the accounting officer to meet these responsibilities, the accounting officer sets standards for internal control aimed at reducing the risk of error or deficit in a cost effective manner. The standards include the proper delegation of responsibilities within a clearly defined framework, effective accounting procedures and adequate segregation of duties to ensure an acceptable level of risk. These controls are monitored throughout the municipality and all employees are required to maintain the highest ethical standards in ensuring the municipality’s business is conducted in a manner that in all reasonable circumstances is above reproach. The focus of risk management in the municipality is on identifying, assessing, managing and monitoring all known forms of risk across the municipality. While operating risk cannot be fully eliminated, the municipality endeavours to minimise it by ensuring that appropriate infrastructure, controls, systems and ethical behaviour are applied and managed within predetermined procedures and constraints.</t>
  </si>
  <si>
    <t>The accounting officer is of the opinion, based on the information and explanations given by management, that the system of internal control provides reasonable assurance that the financial records may be relied on for the preparation of the financial statements. However, any system of internal financial control can provide only reasonable, and not absolute, assurance against material misstatement or deficit.</t>
  </si>
  <si>
    <t>The financial statements have been prepared in accordance with Standards of Generally Recognised Accounting Practice (GRAP) including any interpretations, guidelines and directives issued by the Accounting Standards Board.</t>
  </si>
  <si>
    <t xml:space="preserve">The external auditors are responsible for independently reviewing and reporting on the municipality's financial statements. </t>
  </si>
  <si>
    <t>Accounting Officer</t>
  </si>
  <si>
    <t xml:space="preserve">TRADE AND OTHER PAYABLES </t>
  </si>
  <si>
    <t xml:space="preserve">The following are defined benefit plans  xxxxxxxxxxxxxxx. These are not treated as defined benefit plans as defined by IAS19, but are accounted for as defined contribution plans. This is in line with the exemption in IAS 19 par. 30 which states that where information required for proper defined benefit plan accounting is not available in respect of multi-employer and state plans, these should be accounted for as defined contribution plans. The municipality has been unsuccessful in obtaining the necessary information to support proper defined benefit plan accounting due to restrictions imposed by the multi-employer plan. It is therefore deemed impracticable to obtain this information at a suitable level of detail. </t>
  </si>
  <si>
    <t>Certain employees of the municipality belong to the XXX Fund, a mult-employer plan / state plan. The most recent actuarial valuation was done on x. These valuations indicate that the plan is in a sound financial position. The estimated liabilities of the fund are Rx million which are adequately funded by assets of Rx million.</t>
  </si>
  <si>
    <t>Conditions still to be met - remain liabilities</t>
  </si>
  <si>
    <t>Recovery of unauthorised, irregular, fruitless and wasteful expenditure</t>
  </si>
  <si>
    <t>Gain/ (Loss) on sale of assets</t>
  </si>
  <si>
    <t>Abbreviations</t>
  </si>
  <si>
    <t>COID</t>
  </si>
  <si>
    <t>Compensation for Occupational Injuries and Diseases</t>
  </si>
  <si>
    <t>DBSA</t>
  </si>
  <si>
    <t>Development Bank of South Africa</t>
  </si>
  <si>
    <t>SA GAAP</t>
  </si>
  <si>
    <t>South African Statements of Generally Accepted Accounting Practice</t>
  </si>
  <si>
    <t>GRAP</t>
  </si>
  <si>
    <t>Generally Recognised Accounting Practice</t>
  </si>
  <si>
    <t>GAMAP</t>
  </si>
  <si>
    <t>Generally Accepted Municipal Accounting Practice</t>
  </si>
  <si>
    <t>HDF</t>
  </si>
  <si>
    <t>Housing Development Fund</t>
  </si>
  <si>
    <t>IAS</t>
  </si>
  <si>
    <t>International Accounting Standards</t>
  </si>
  <si>
    <t>IMFO</t>
  </si>
  <si>
    <t>Institute of Municipal Finance Officers</t>
  </si>
  <si>
    <t>IPSAS</t>
  </si>
  <si>
    <t>International Public Sector Accounting Standards</t>
  </si>
  <si>
    <t>ME's</t>
  </si>
  <si>
    <t>Municipal Entities</t>
  </si>
  <si>
    <t>MEC</t>
  </si>
  <si>
    <t>Member of the Executive Council</t>
  </si>
  <si>
    <t>Municipal Finance Management Act</t>
  </si>
  <si>
    <t>MIG</t>
  </si>
  <si>
    <t>Municipal Infrastructure Grant (Previously CMIP)</t>
  </si>
  <si>
    <t>APPENDIX A</t>
  </si>
  <si>
    <t xml:space="preserve">SCHEDULE OF EXTERNAL LOANS </t>
  </si>
  <si>
    <t xml:space="preserve">EXTERNAL LOANS </t>
  </si>
  <si>
    <t>Loan number</t>
  </si>
  <si>
    <t xml:space="preserve"> Redeemable Date</t>
  </si>
  <si>
    <t>Received during the period</t>
  </si>
  <si>
    <t>Redeemed / written off during the period</t>
  </si>
  <si>
    <t>Carrying Value of Property, Plant &amp; Equipment</t>
  </si>
  <si>
    <t>Other Costs in accordance with MFMA</t>
  </si>
  <si>
    <t>R</t>
  </si>
  <si>
    <t>LONG-TERM LOANS</t>
  </si>
  <si>
    <t>None</t>
  </si>
  <si>
    <t>TOTAL EXTERNAL LOANS</t>
  </si>
  <si>
    <t>The Municipality had no long term loans at period end.</t>
  </si>
  <si>
    <t>DISCLOSURE OF GRANTS AND SUBSIDIES IN TERMS OF SECTION 123 OF MFMA, 56 OF 2003</t>
  </si>
  <si>
    <t>GRANT DESCRIPTION</t>
  </si>
  <si>
    <t>Other Adjustments</t>
  </si>
  <si>
    <t>Operating expenditure during the year (Transferred to revenue)</t>
  </si>
  <si>
    <t>Capital expenditure during the year (Transferred to revenue)</t>
  </si>
  <si>
    <t>Provincial Government Grants</t>
  </si>
  <si>
    <t>COGTA Financial Assistance Grant</t>
  </si>
  <si>
    <t>National Government Grants</t>
  </si>
  <si>
    <t>Financial Management Grant</t>
  </si>
  <si>
    <t>MSIG Grant</t>
  </si>
  <si>
    <t>Other Grants and Subsidies</t>
  </si>
  <si>
    <t>TOTAL</t>
  </si>
  <si>
    <t>APPENDIX B</t>
  </si>
  <si>
    <t>Balance as at 1 July 2013</t>
  </si>
  <si>
    <t>The financial statements, which have been prepared on the going concern basis, were approved by the accounting officer on 31 August, 2014 and were signed on its behalf by:</t>
  </si>
  <si>
    <t>for the period ended 30 June 2014</t>
  </si>
  <si>
    <t>for the period ended 30 June:</t>
  </si>
  <si>
    <t>Jun 2014</t>
  </si>
  <si>
    <t>The long service awards plan is a defined benefit plan. At period end 69  employees were eligible for long service bonuses.</t>
  </si>
  <si>
    <t>The current service cost for the ensuing year is estimated to be R260 000 (June 2014 - R260 000) whereas the interest cost for the next year is estimated to be R116,000.</t>
  </si>
  <si>
    <t>Present value of unfunded obligations at year end</t>
  </si>
  <si>
    <t>Management has assumed that the estimates for 30 June 2014 are still adequate and no material movements would have taken plan in a period of six months.</t>
  </si>
  <si>
    <t>The effect of a 1% increase in the salary cost inflation assumption will lead to a 8% increase in the accrued liability at 30 June 2014.</t>
  </si>
  <si>
    <t>The effect of a 1% decrease in the salary cost inflation assumption will lead to a 7% decrease in the accrued liability as at 30 June 2014.</t>
  </si>
  <si>
    <t>as at June 2014</t>
  </si>
  <si>
    <t>At the time of preparing and submitting the Annual Financial Statements there were no subsequent events to disclose</t>
  </si>
  <si>
    <t xml:space="preserve"> 30 June 2014</t>
  </si>
  <si>
    <t>During the compilation of the Annual financial statements management has assessed the appropriateness of the going concern principle. Management have identified potential factors which may impact on the ability of XDM to continue as a going concern.</t>
  </si>
  <si>
    <t>The employees of the Council as we the Council as employer, contribute to Municipal Pension, Retirement and various Provident Funds as listed below:</t>
  </si>
  <si>
    <t>as at 30 June 2014</t>
  </si>
  <si>
    <t>Tender Documents</t>
  </si>
  <si>
    <t xml:space="preserve">Reconciliation of property, plant and equipment - 2014 </t>
  </si>
  <si>
    <t>2014</t>
  </si>
  <si>
    <t>Balance as at 30 June 2014</t>
  </si>
  <si>
    <t>Receivables from non-exchange transactions</t>
  </si>
  <si>
    <t>Cash and cash equivalent</t>
  </si>
  <si>
    <t>Finance lease obligation</t>
  </si>
  <si>
    <t>Impairment loss/Reversal of impairments</t>
  </si>
  <si>
    <t>Held to maturity financial assets</t>
  </si>
  <si>
    <t>Held to maturity Investments maturity 4 to 12 months</t>
  </si>
  <si>
    <t>Held to maturity investments comprises a fixed deposit held at Nedbank call account</t>
  </si>
  <si>
    <t>RECEIVABLES FROM NON-EXCHANGE TRANSACTIONS</t>
  </si>
  <si>
    <t xml:space="preserve">Government grants &amp; subsidies </t>
  </si>
  <si>
    <t>Appropriation Statement</t>
  </si>
  <si>
    <t xml:space="preserve">Original </t>
  </si>
  <si>
    <t>Budget Adjustments (i.t.o. s28 and
s31 of the
MFMA)</t>
  </si>
  <si>
    <t>Final adjustment Budget</t>
  </si>
  <si>
    <t>Shifting of
funds (i.t.o.
s31 of the
MFMA)</t>
  </si>
  <si>
    <t>Virement
(i.t.o. council
approved
policy)</t>
  </si>
  <si>
    <t>Actual Outcome</t>
  </si>
  <si>
    <t>Unauthorised Variance expenditure</t>
  </si>
  <si>
    <t xml:space="preserve">Variances </t>
  </si>
  <si>
    <t>Actual
outcome
as % of
final
budget</t>
  </si>
  <si>
    <t>Actual
outcome
as % of
original
budget</t>
  </si>
  <si>
    <t>Financial Performance</t>
  </si>
  <si>
    <t>Surplus(Deficit)</t>
  </si>
  <si>
    <t>Surplus(Deficit) for the year</t>
  </si>
  <si>
    <t xml:space="preserve">Current portion of long-service provision </t>
  </si>
  <si>
    <t>INTEREST</t>
  </si>
  <si>
    <t>Revenue from exchange transaction</t>
  </si>
  <si>
    <t>Revenue from non exchange transactions</t>
  </si>
  <si>
    <t>The Municipality  restated the compartive figures of Property, Plant and Equipment for reporting period 2012/13  as disclosed in the Annual financial statements</t>
  </si>
  <si>
    <t>The following errors were corrected in terms of GRAP 3: Accounting Policies, Changes in Accounting Estimates and Errors
-Understatement of Property, Plant and Equipment.:</t>
  </si>
  <si>
    <t>Prior Period Errors</t>
  </si>
  <si>
    <t>VAT input receivables and VAT output payables are shown in note 7. All VAT returns have been submitted by the due date throughout the period</t>
  </si>
  <si>
    <t>Director: Planning and Social Development: M Seekoei (1/07/2013- 30/09/2013)</t>
  </si>
  <si>
    <t>Post employment benefit plan for employees of municipality and/or other related parties (refer to note 17 for details)</t>
  </si>
  <si>
    <t>25 - 30</t>
  </si>
  <si>
    <t>5 - 10</t>
  </si>
  <si>
    <t>3 - 15</t>
  </si>
  <si>
    <t>4 - 7</t>
  </si>
  <si>
    <t>3 - 10</t>
  </si>
  <si>
    <t>2 - 5</t>
  </si>
  <si>
    <t>Leave and bonus provisions</t>
  </si>
  <si>
    <t>The entity used the leave days and bonus paid date to estimate the provisions respectively.</t>
  </si>
  <si>
    <t>Appendix C:</t>
  </si>
  <si>
    <t>Budgeted Financial Performance (revenue and expenditure by standard classification)</t>
  </si>
  <si>
    <t>Description</t>
  </si>
  <si>
    <t>2013/2014</t>
  </si>
  <si>
    <t>R thousand</t>
  </si>
  <si>
    <t>Original Budget</t>
  </si>
  <si>
    <r>
      <t xml:space="preserve">Budget Adjustments </t>
    </r>
    <r>
      <rPr>
        <sz val="11"/>
        <rFont val="Arial"/>
        <family val="2"/>
      </rPr>
      <t>(i.t.o. s28 and s31 of the MFMA)</t>
    </r>
  </si>
  <si>
    <t>Final adjustments budget</t>
  </si>
  <si>
    <r>
      <t xml:space="preserve">Shifting of funds             </t>
    </r>
    <r>
      <rPr>
        <sz val="11"/>
        <rFont val="Arial"/>
        <family val="2"/>
      </rPr>
      <t>(i.t.o. s31 of the MFMA)</t>
    </r>
  </si>
  <si>
    <r>
      <t xml:space="preserve">Virement         </t>
    </r>
    <r>
      <rPr>
        <sz val="11"/>
        <rFont val="Arial"/>
        <family val="2"/>
      </rPr>
      <t>(i.t.o. Council approved policy)</t>
    </r>
  </si>
  <si>
    <t>Variance</t>
  </si>
  <si>
    <t>Actual Outcome as % of Final Budget</t>
  </si>
  <si>
    <t>Actual Outcome as % of Original Budget</t>
  </si>
  <si>
    <t>Revenue - Standard</t>
  </si>
  <si>
    <t>Governance and administration</t>
  </si>
  <si>
    <t>Executive and council</t>
  </si>
  <si>
    <t>Budget and treasury office</t>
  </si>
  <si>
    <t>Corporate services</t>
  </si>
  <si>
    <t>Municipal Manager</t>
  </si>
  <si>
    <t>Economic and environmental services</t>
  </si>
  <si>
    <t>Planning and development</t>
  </si>
  <si>
    <t>Total Revenue - Standard</t>
  </si>
  <si>
    <t>Expenditure - Standard</t>
  </si>
  <si>
    <t>Total Expenditure - Standard</t>
  </si>
  <si>
    <t>Surplus/(Deficit) for the year</t>
  </si>
  <si>
    <t>Reconciliation of Intangible assets</t>
  </si>
  <si>
    <t>3 - 10 years</t>
  </si>
  <si>
    <t>Debt Impairment</t>
  </si>
  <si>
    <t>Trade and other Receivables</t>
  </si>
  <si>
    <t>6. Property, plant and equipment</t>
  </si>
  <si>
    <t>note 35</t>
  </si>
  <si>
    <t>NOTES TO THE FINANCIAL STATEMENTS</t>
  </si>
  <si>
    <t>Adjustments affecting the statement of financial position</t>
  </si>
  <si>
    <t>Adjustments affecting the statement of financial performance</t>
  </si>
  <si>
    <t>Nature of Business</t>
  </si>
  <si>
    <t>Xariep District Municipality is a district municipality performing the functions as set out in the Constitution (Act no 105 of 1996).”</t>
  </si>
  <si>
    <t>Jurisdiction</t>
  </si>
  <si>
    <t>The Xariep District Municipality includes the municipal areas of Mohokare Local Municipality, Naledi Local Municipality, Letsemeng Local Municipality and Kopanong Local Municipality</t>
  </si>
  <si>
    <t>Trade debtors Ageing</t>
  </si>
  <si>
    <t>Incorrect assessment of estimated useful lives</t>
  </si>
  <si>
    <t>Adjustment against opening retained earnings 30 June 2012</t>
  </si>
  <si>
    <t>Increase in Property, plant and equipment</t>
  </si>
  <si>
    <t>Duplication of assets on the fixed asset register</t>
  </si>
  <si>
    <t>During the review of the moveable asset register it was found that 4 assets relating to furniture and fittings were duplicated on the asset register. These assets have been removed from the fixed asset register and the comparative statements for 2012/13 have been restated. The effect of the restatement is summarised below:</t>
  </si>
  <si>
    <t>Decrease in Property, plant and equipment</t>
  </si>
  <si>
    <t>Long Service Provisions</t>
  </si>
  <si>
    <t xml:space="preserve">Balance unpaid (included in payables) </t>
  </si>
  <si>
    <t>Compensation to councillors and other key management (refer to note 15 &amp; 16)</t>
  </si>
  <si>
    <t>Entity Abreviation</t>
  </si>
  <si>
    <t>Income</t>
  </si>
  <si>
    <t>Expense</t>
  </si>
  <si>
    <t>000</t>
  </si>
  <si>
    <t>050</t>
  </si>
  <si>
    <t>100</t>
  </si>
  <si>
    <t>Planning &amp; Development</t>
  </si>
  <si>
    <t>150</t>
  </si>
  <si>
    <t>Corporate Service</t>
  </si>
  <si>
    <t>200</t>
  </si>
  <si>
    <t>Finance</t>
  </si>
  <si>
    <t>250</t>
  </si>
  <si>
    <t>Council General</t>
  </si>
  <si>
    <t>300</t>
  </si>
  <si>
    <t>Finance Interns</t>
  </si>
  <si>
    <t>Grand Total</t>
  </si>
  <si>
    <t>Lease 1 - A portion of the Municilpality's building are held to generate rental income and the initial period of 36 months, renewable annually on the 1st July with 10% escalation.</t>
  </si>
  <si>
    <t xml:space="preserve">051 713 9300 </t>
  </si>
  <si>
    <t>Lebogang Moduane</t>
  </si>
  <si>
    <t>083 359 1778</t>
  </si>
  <si>
    <t>l.moduane@treasury.fs.gov.za</t>
  </si>
  <si>
    <t>Johan Griessel  - Auditor General</t>
  </si>
  <si>
    <t>051 409 0100</t>
  </si>
  <si>
    <t>jgriessel@agsa.co.za</t>
  </si>
  <si>
    <t>Kgomotso Baloyi</t>
  </si>
  <si>
    <t>012 315 5866</t>
  </si>
  <si>
    <t>kgomotso.baloyi@treasury.gov.za</t>
  </si>
  <si>
    <t>Part time Councillor</t>
  </si>
  <si>
    <t xml:space="preserve">Cllr MM Khotlele </t>
  </si>
  <si>
    <t>Cllr PM Dibe</t>
  </si>
  <si>
    <t xml:space="preserve">Cllr MJ Mohapi </t>
  </si>
  <si>
    <t xml:space="preserve">Cllr NC Spochter </t>
  </si>
  <si>
    <t xml:space="preserve">Cllr SA Sola </t>
  </si>
  <si>
    <t xml:space="preserve">Cllr JJ Makitle </t>
  </si>
  <si>
    <t xml:space="preserve">Cllr MJ Mothupi </t>
  </si>
  <si>
    <t xml:space="preserve">Cllr AJ van Rensburg </t>
  </si>
  <si>
    <t xml:space="preserve">Cllr ML  Sehloho </t>
  </si>
  <si>
    <t>These accounting policies are consistent with the previous period, unless otherwise stated.</t>
  </si>
  <si>
    <t>Property, plant and equipment is initially measured at cost.</t>
  </si>
  <si>
    <t>When significant components of an item of property, plant and equipment have different useful lives, each part of an item of property, plant and equipment with a cost that is significant in relation to the total cost of the item shall be depreciated separately.</t>
  </si>
  <si>
    <t>No items of property, plant and equipment are pledged as security for liabilities.</t>
  </si>
  <si>
    <t>Where an intangible asset is acquired at no cost, or for a nominal cost, its cost is its fair value as at the date of acquisition.</t>
  </si>
  <si>
    <t>After initial recognition, an intangible asset shall be carried at its cost less any accumulated amortisation and any accumulated impairment losses.</t>
  </si>
  <si>
    <t>No items of intangible assets are pledged as security for liabilities.</t>
  </si>
  <si>
    <t>Trade receivables are measured at initial recognition at fair value, and are subsequently measured at amortised cost using the effective interest rate method. Appropriate allowances for estimated irrecoverable amounts are recognised in surplus or deficit when there is objective evidence that the asset is impaired. Significant financial difficulties of the debtor, probability that the debtor will enter bankruptcy or financial reorganisation, and default or delinquency in payments (more than 90 days overdue) are considered indicators that the trade receivable is impaired. The allowance recognised is measured as the difference between the asset’s carrying amount and the present value of estimated future cash flows discounted at the effective interest rate computed at initial recognition.</t>
  </si>
  <si>
    <t>Investments, which include listed government bonds, unlisted municipal bonds, fixed deposits and short-term deposits invested in registered commercial banks, are categorised as either held-to-maturity where the criteria for that categorisation are met, or as loans and receivables, and are measured at amortised cost. Where investments have been impaired, the carrying value is adjusted by the impairment loss, which is recognised as an expense in the period that the impairment is identified. Impairments are calculated as being the difference between the carrying amount and the present value of the expected future cash flows flowing from the instrument. On disposal of an investment, the difference between the net disposal proceeds and the carrying amount is charged or credited to the Statement of Financial Performance.</t>
  </si>
  <si>
    <t>At subsequent reporting dates these are measured at amortised cost using the effective interest rate method, less any impairment loss recognised to reflect irrecoverable amounts. An impairment loss is recognised in surplus or deficit when there is objective evidence that the asset is impaired, and is measured as the difference between the investment’s carrying amount and the present value of estimated future cash flows discounted at the effective interest rate computed at initial recognition. Impairment losses are reversed in subsequent periods when an increase in the investment’s recoverable amount can be related objectively to an event occurring after the impairment was recognised, subject to the restriction that the carrying amount of the investment at the date the impairment is reversed shall not exceed what the amortised cost would have been had the impairment not been recognised.</t>
  </si>
  <si>
    <t>Financial liabilities consist of trade payables and borrowings. They are categorized as financial liabilities held at amortised cost, and are subsequently measured at amortised cost which is the initial carrying amount, less repayments, plus interest.</t>
  </si>
  <si>
    <t>A lease is classified as a finance lease if it transfers substantially all the risks and rewards incidental to ownership. A lease is classified as an operating lease if it does not transfer substantially all the risks and rewards incidental to ownership. When a lease includes both land and buildings elements, the entity assesses the classification of each element separately.</t>
  </si>
  <si>
    <t>Finance leases - Lessor</t>
  </si>
  <si>
    <t>The municipality recognises finance lease receivables as assets on the statement of financial position. Such assets are presented as receivable at an amount equal to the net investment in the lease.
Finance revenue is recognised based on a pattern reflecting a constant periodic rate of return on the municipality's net investment in the finance lease.</t>
  </si>
  <si>
    <t xml:space="preserve">Finance leases are recognised as assets and liabilities in the statement of financial position at amounts equal to the fair value of the leased property or, if lower, the present value of the minimum lease payments. The corresponding liability to the lessor is included in the statement of financial position as a finance lease obligation. The discount rate used in calculating the present value of the minimum lease payments is the interest rate implicit in the lease. Minimum lease payments are apportioned between the finance charge and reduction of the outstanding liability. The finance charge is allocated to each period during the lease term so as to produce a constant periodic rate of on the remaining balance of the liability. Any contingent rents are expensed in the period in which they are incurred.                                                                                                                                                                                                                                                                                                                                                                                         </t>
  </si>
  <si>
    <t>Operating lease revenue is recognised as revenue on a straight-line basis over the lease term. The difference between the amounts recognised as an expense and the contractual payments are recognised as either a pre-paid expense asset or liability depending on whether the payment exceeds the expense or vice versa. Initial direct costs incurred in negotiating and arranging operating leases are added to the carrying amount of the leased asset and recognised as an expense over the lease term on the same basis as the lease revenue. The aggregate cost of incentives is recognised as a reduction of rental revenue over the lease term on a straight-line basis. The aggregate benefit of incentives is recognised as a reduction of rental expense over the lease term on a straight-line basis. Income for leases is disclosed under revenue in statement of financial performance.</t>
  </si>
  <si>
    <r>
      <rPr>
        <b/>
        <sz val="10"/>
        <rFont val="Arial"/>
        <family val="2"/>
      </rPr>
      <t>Operating leases - lessee</t>
    </r>
    <r>
      <rPr>
        <sz val="10"/>
        <rFont val="Arial"/>
        <family val="2"/>
      </rPr>
      <t xml:space="preserve">
</t>
    </r>
  </si>
  <si>
    <t>Operating lease payments are recognised as an expense on a straight-line basis over the lease term. The difference between the amounts recognised as an expense and the contractual payments are recognised as an operating lease asset or liability.</t>
  </si>
  <si>
    <t>The expected cost of compensated absences is recognised as an expense as the employees render services that increase their entitlement or, in the case of non-accumulating absences, when the absence occurs.
Liabilities for short-term employee benefits that are unpaid at year-end are measured at the undiscounted amount that the municipality expects to pay in exchange for that service and had accumulated at the reporting date.</t>
  </si>
  <si>
    <t>The municipality contributions to the defined contribution funds are established in terms of the rules governing those plans. Contributions are recognised in surplus or deficit in the period in which the service is rendered by the relevant employees, unless another standard requires or permits the inclusion of the contribution in the cost of an asset. Prepaid contributions are recognised as an asset to the extent that a cash refund or a reduction in future payments is available.</t>
  </si>
  <si>
    <t>Provisions are recognised when:
 the municipality has a present obligation as a result of a past event;
 it is probable that an outflow of resources embodying economic benefits or service potential will be required to settle the obligation; and
 a reliable estimate can be made of the obligation.
The amount of a provision is the best estimate of the expenditure expected to be required to settle the present obligation at the reporting date.</t>
  </si>
  <si>
    <t>Where the effect of time value of money is material, the amount of a provision is the present value of the expenditures expected to be required to settle the obligation. The discount rate is a pre-tax rate that reflects current market assessments of the time value of money and the risks specific to the liability. Where some or all of the expenditure required to settle a provision is expected to be reimbursed by another party, the reimbursement is recognised when, and only when, it is virtually certain that reimbursement will be received if the municipality settles the obligation. The reimbursement is treated as a separate asset. The amount recognised for the reimbursement does not exceed the amount of the provision.</t>
  </si>
  <si>
    <t>Provisions are reviewed at each reporting date and adjusted to reflect the current best estimate. Provisions are reversed if it is no longer probable that an outflow of resources embodying economic benefits or service potential will be required, to settle the obligation. Where discounting is used, the carrying amount of a provision increases in each period to reflect the passage of time. This increase is recognised as an interest expense.  A provision is used only for expenditures for which the provision was originally recognised.  Provisions are not recognised for future operating deficits.</t>
  </si>
  <si>
    <t>Revenue is the gross inflow of economic benefits or service potential during the reporting period when those inflows result in an increase in net assets, other than increases relating to contributions from owners.  An exchange transaction is one in which the entity receives assets or services, or has liabilities extinguished, and directly gives approximately equal value (primarily in the form of goods, services or use of assets) to the other party in exchange. Fair value is the amount for which an asset could be exchanged, or a liability settled, between knowledgeable, willing parties in an arm’s length transaction.</t>
  </si>
  <si>
    <t>Revenue from the sale of goods is recognised when all the following conditions have been satisfied:
 the municipality has transferred to the purchaser the significant risks and rewards of ownership of the goods;
 the municipality retains neither continuing managerial involvement to the degree usually associated with ownership nor effective control over the goods sold;
 the amount of revenue can be measured reliably;
 it is probable that the economic benefits or service potential associated with the transaction will flow to the municipality; and
 the costs incurred or to be incurred in respect of the transaction can be measured reliably.</t>
  </si>
  <si>
    <t xml:space="preserve">When services are performed by an indeterminate number of acts over a specified time frame, revenue is recognised on a straight line basis over the specified time frame unless there is evidence that some other method better represents the stage of completion. When a specific act is much more significant than any other acts, the recognition of revenue is postponed until the significant act is executed.  When the outcome of the transaction involving the rendering of services cannot be estimated reliably, revenue is recognised only to the extent of the expenses recognised that are recoverable.  Service fees included in the price of the product are recognised as revenue over the period during which the service is performed.                                                                                                            </t>
  </si>
  <si>
    <t>Non-exchange transactions are defined as transactions where the municipality receives value from another entity without directly giving approximately equal value in exchange. Revenue from non-exchange transactions is generally recognised to the extent that the  related receipt or receivable qualifies for recognition as an asset and there is no liability to repay the amount.</t>
  </si>
  <si>
    <t>The municipality assesses the degree of certainty attached to the flow of future economic benefits or service potential on the basis of the available evidence. Certain grants payable by one level of government to another are subject to the availability of funds. Revenue from these grants is only recognised when it is probable that the economic benefits or service potential associated with the transaction will flow to the entity. An announcement at the beginning of a financial year that grants may be available for qualifying entities in accordance with an agreed programme may not be sufficient evidence of the probability of the flow. Revenue is then only recognised once evidence of the probability of the flow becomes available.</t>
  </si>
  <si>
    <t xml:space="preserve">These annual financial statements are presented in South African Rand. 
All figures presented in the annual financial statements have been rounded to the nearest Rand.
                                                                                                                                                              </t>
  </si>
  <si>
    <t>Revenue received from conditional grants, donations and funding are recognised as revenue to the extent that the municipality has complied with any of the criteria, conditions or obligations embodied in the agreement. To the extent that the criteria, conditions or obligations have not been met, a liability is recognised.</t>
  </si>
  <si>
    <t>The municipality assesses at each reporting date whether there is any indication that an asset may be impaired. If any such indication exists, the municipality estimates the recoverable service amount of the asset.</t>
  </si>
  <si>
    <t>New Standards and Interpretations</t>
  </si>
  <si>
    <t>Standards and interpretations issued, but not yet effective</t>
  </si>
  <si>
    <t>The municipality has not yet applied the following standards and interpretations, which have been published and are mandatory for the municipality's accounting periods beginning on or after July 1, 2013 or later periods:</t>
  </si>
  <si>
    <t xml:space="preserve"> </t>
  </si>
  <si>
    <t>Standard</t>
  </si>
  <si>
    <t>Effective Date</t>
  </si>
  <si>
    <t>GRAP 18: Segment Reporting</t>
  </si>
  <si>
    <t>GRAP 105: Transfers of functions between entities under common control</t>
  </si>
  <si>
    <t>GRAP 106: Transfers of functions between entities not under common control</t>
  </si>
  <si>
    <t>GRAP 107: Mergers</t>
  </si>
  <si>
    <t>GRAP 20: Related Parties</t>
  </si>
  <si>
    <t>IGRAP 11: Consolidation - Special purpose entities</t>
  </si>
  <si>
    <t>IGRAP 12: Jointly controlled entities - Non-monetary contributions by ventures</t>
  </si>
  <si>
    <t>GRAP 6 (as revised 2010): Consolidated and Separate Financial Statements</t>
  </si>
  <si>
    <t>GRAP 7 (as revised 2010): Investment in Associates</t>
  </si>
  <si>
    <t>GRAP 8 (as revised 2010): Interest in Joint Ventures</t>
  </si>
  <si>
    <t>GRAP 32: Service Concession Arrangements: Grantor</t>
  </si>
  <si>
    <t>GRAP 108: Statutory Receivables</t>
  </si>
  <si>
    <t>IGRAP 17: Service Concession Arrangements where Grantor Controls a Significant Residual Interest in an Asset</t>
  </si>
  <si>
    <t>Standards and interpretations not yet effective or relevant</t>
  </si>
  <si>
    <t>The following standards and interpretations have been published and are mandatory for the municipality's accounting periods beginning on or after July 1, 2013 or later periods but are not relevant to its operations:</t>
  </si>
  <si>
    <t>GRAP 12 (as revised 2012): Inventories</t>
  </si>
  <si>
    <t>IGRAP 1 (as revised 2012): Applying the probability test on initial recognition of revenue</t>
  </si>
  <si>
    <t xml:space="preserve">Standards and interpretations adopted and effective </t>
  </si>
  <si>
    <t>GRAP 1: Presentation of Financial Statements</t>
  </si>
  <si>
    <t>GRAP 2: Cash Flow Statement</t>
  </si>
  <si>
    <t>GRAP 3: Accounting Policies, Change in Accounting Estimate and Errors</t>
  </si>
  <si>
    <t>GRAP 4: The Effects of Changes in Foreign Exchange Rates</t>
  </si>
  <si>
    <t>GRAP 5: Borrowing Costs</t>
  </si>
  <si>
    <t>GRAP 6: Consolidated and Separate Financial Statements</t>
  </si>
  <si>
    <t>GRAP 7: Investment in Associates</t>
  </si>
  <si>
    <t>GRAP 8: Interest in Joint Ventures</t>
  </si>
  <si>
    <t>GRAP 9: Revenue from Exchange Transactions</t>
  </si>
  <si>
    <t>GRAP 10: Financial Reporting in Hyperinflationary Economics</t>
  </si>
  <si>
    <t>GRAP 11: Construction Contracts</t>
  </si>
  <si>
    <t>GRAP 12: Inventories</t>
  </si>
  <si>
    <t>GRAP 13: Leases</t>
  </si>
  <si>
    <t>GRAP 14: Events after the reporting date</t>
  </si>
  <si>
    <t>GRAP 16: Investment Property</t>
  </si>
  <si>
    <t>GRAP 17: Property, Plant and Equipment</t>
  </si>
  <si>
    <t>GRAP 19: Provisions, Contingent Liabilities and Contingent Assets</t>
  </si>
  <si>
    <t>GRAP 21: Impairment of Non-cash Generating Assets</t>
  </si>
  <si>
    <t>GRAP 23: Revenue from Non-Exchange Transactions</t>
  </si>
  <si>
    <t>GRAP 24: Presentation of Budget Information in Financial Statements</t>
  </si>
  <si>
    <t>GRAP 25: Employee Benefits</t>
  </si>
  <si>
    <t>GRAP 26: Impairment of Cash Generating assets</t>
  </si>
  <si>
    <t>GRAP 27: Agriculture (Replaces GRAP 101)</t>
  </si>
  <si>
    <t>GRAP 31: Intangible Assets (Replaces GRAP 102)</t>
  </si>
  <si>
    <t>GRAP 100: Non-current Assets Held for Sale and Discontinued Operations</t>
  </si>
  <si>
    <t xml:space="preserve">GRAP 101: Agriculture (Replaced by GRAP 27)
</t>
  </si>
  <si>
    <t>GRAP 102: Intangible Assets (Replaced by GRAP 31)</t>
  </si>
  <si>
    <t>GRAP 103: Heritage Assets</t>
  </si>
  <si>
    <t>GRAP 104: Financial Instruments</t>
  </si>
  <si>
    <t>Taxation</t>
  </si>
  <si>
    <t xml:space="preserve">Accounting Policies, Changes in Accounting Estimates and Errors </t>
  </si>
  <si>
    <t>Accounting Policies, Changes in Accounting Estimates and Errors is applied in selecting and applying accounting policies, accounting for changes in estimates and reflecting corrections of prior period errors. 
The standard requires compliance with any specific GRAP standards applying to a transaction, event or condition, and provides guidance on developing accounting policies for other items that result in relevant and reliable information. Changes in accounting policies and corrections of errors are generally retrospectively accounted for, whereas changes in accounting estimates are generally accounted for on a prospective basis.</t>
  </si>
  <si>
    <t>Appendix C: Actual versus Budget (Revenue and Expenditure)</t>
  </si>
  <si>
    <t>Appendix B: Disclosures of Grants and subsidies in Terms of the Municipal</t>
  </si>
  <si>
    <t>More parking and tender documents were purchased than anticipated</t>
  </si>
  <si>
    <t>Interest Income</t>
  </si>
  <si>
    <t>The municipality received more interest on short term deposit</t>
  </si>
  <si>
    <t>The variance arise from salary hikes</t>
  </si>
  <si>
    <t>Less expenses were incurred than  anticipated</t>
  </si>
  <si>
    <t>cfo@xhariep.gov.za</t>
  </si>
  <si>
    <t>www.xhariep.gov.za</t>
  </si>
  <si>
    <t>Cllr MG Ntwanambi</t>
  </si>
  <si>
    <t>Cllr AV Mona</t>
  </si>
  <si>
    <t>Cllr GM Modise</t>
  </si>
  <si>
    <t>Member of the Mayoral Committee - Budget &amp; Treasury Office</t>
  </si>
  <si>
    <t>Member of the Mayoral Committee - Corporate Services</t>
  </si>
  <si>
    <t>Member of the Mayoral Committee - Planning &amp; Social Development</t>
  </si>
  <si>
    <t>MMC</t>
  </si>
  <si>
    <t>Member of the Mayoral Committee</t>
  </si>
  <si>
    <t>Cllr NI Mehlomakulu</t>
  </si>
  <si>
    <t>The accounting officer is required by the Municipal Finance Management Act, to maintain adequate accounting records and is responsible for the content and integrity of the financial statements and related financial information included in this report. It is the responsibility of the accounting officer to ensure that the financial statements fairly present the state of affairs of the municipality as at the end of the financial year and the results of its operations and cash flows for the period then ended. The external auditors are engaged to express an independent opinion on the financial statements and be given unrestricted access to all financial records and related data.</t>
  </si>
  <si>
    <t>The accounting officer has reviewed the municipality’s cash flow forecast for the period to June 30, 2015 and, in the light of this review and the current financial position, he is satisfied that the municipality has or has access to adequate resources to continue in operational existence for the foreseeable future.</t>
  </si>
  <si>
    <t>Although the accounting officer is primarily responsible for the financial affairs of the municipality, the accounting officer supported by the municipality's external auditors.</t>
  </si>
  <si>
    <t xml:space="preserve">   - has raised a valid expectation in those affected that it will carry out the restructuring by starting to
     implement that plan or announcing its main features to those affected by it.</t>
  </si>
  <si>
    <t>The  Municipality is registered on the payment basis for VAT purposes. This means that VAT is only declared once cash is received or actual payments are made.</t>
  </si>
  <si>
    <t>The charge for the current tax is based on the results for the year, as adjusted for the items that are exempt or disallowed. It is calculated using the tax rates that have been enacted or substantively enacted by the Income Tax Act, VAT Act and other South African legislated Tax requirements.
The  Municipality is registered on the payment basis for VAT purposes. This means that VAT is only declared once cash is received or actual payments are made.</t>
  </si>
  <si>
    <t>Remuneration of the Chief Financial Officer: EN Mokhesuoe</t>
  </si>
  <si>
    <t>Remuneration of the Chief Financial Officer: L Mashiane (1/12/2013- 30/06/2014)</t>
  </si>
  <si>
    <t>Penalties for flight rescheduling</t>
  </si>
  <si>
    <t>Accomodation bookings</t>
  </si>
  <si>
    <t>as at June 2013</t>
  </si>
  <si>
    <t>A service provider appointed to perform a VAT review for the period 1 July 2009 to 30 June 2011 has instituted a claim against the Municipality for breach of contract and non-payment of professional fees.</t>
  </si>
  <si>
    <t>Variance arise from restatement of useful lives and purchase of additional assets</t>
  </si>
  <si>
    <t>Market risk: Market risk comprises three types of risk: currency risk, interest rate risk and other price risk.</t>
  </si>
  <si>
    <t>Disciplinary Hearing</t>
  </si>
  <si>
    <t>The Municipality decided to charge and suspend employees who transgressed Human Resource Policy and Collective Agreements and Conditions of service.</t>
  </si>
  <si>
    <t xml:space="preserve">The municipality have appointed Advocate Mthembu to assit the Municipality with the review of these matters. </t>
  </si>
  <si>
    <t>Advocate Mthembu will be paid for assisting the municipality with the review of the two matters and as a result there are uncertainties arising from the disputes, the municipality may have additional payable for the Advocated depending on the outcome of the review of the cases</t>
  </si>
  <si>
    <t>- it is probable that the economic benefits or service potential associated with the transaction will flow to the municipality,</t>
  </si>
  <si>
    <t>Decrease in General Expenses</t>
  </si>
  <si>
    <t>Increase in General Expenses</t>
  </si>
  <si>
    <t>Accruals not incuded in prior years Annual Financial Statements</t>
  </si>
  <si>
    <t>Director Planning and Social Development: M Mohale (01/12/2013- 30/06/2014)</t>
  </si>
  <si>
    <t>Director: Corporate Services: M Kubeka (01/07/2013 - 31/08/2013)</t>
  </si>
  <si>
    <t>Increase in trade and other payables (Staff leave accrual)</t>
  </si>
  <si>
    <t>Increase in trade and other payables (Staff bonus accrual)</t>
  </si>
  <si>
    <t>Adjustments affecting the statement of financial position 30 June 2013</t>
  </si>
  <si>
    <t>Adjustments affecting the statement of financial position 30 June 2014</t>
  </si>
  <si>
    <t>Change in Accounting Estimates</t>
  </si>
  <si>
    <t>During the review of the moveable asset register numerous assets were identified which were fully depreciated. Further investigations indicated that this relates mostly to computer equipment, office equipment and finance leased assets where the initial useful life assessment was3 years. The useful lives have been amended to be more in line with practices and the comparative statements for 2012/13 have been restated. The effect of the restatement is summarised below:</t>
  </si>
  <si>
    <t>Decrease in Depreciation and amortisation</t>
  </si>
  <si>
    <t>Assets group into incorrect asset class</t>
  </si>
  <si>
    <t>Sound equipment with a deemed cost of R15 798 were incorrectly capitalised as part of building cost. The comparative statements for 2012/13 have been restated. The effect of the restatement is summarised below:</t>
  </si>
  <si>
    <t>Assets not previously on register</t>
  </si>
  <si>
    <t>During 2014 verification process various assets were identified which were not recorded on the asset register. The comparative statements for 2012/13 have been restated. The effect of the restatement is summarised below:</t>
  </si>
  <si>
    <t>Increase in Depreciation and amortisation</t>
  </si>
  <si>
    <t>Decrease in Expenses</t>
  </si>
  <si>
    <t>Change in remaining useful lives of moveable assets</t>
  </si>
  <si>
    <t>The remaining useful lives of moveable assets were reassessed at reporting date. The effect of the changes made can be summarised as follows:</t>
  </si>
  <si>
    <t>Effect on current year</t>
  </si>
  <si>
    <t>Effect on future periods</t>
  </si>
  <si>
    <t>Increase / (Decrease) in Property, plant and equipment</t>
  </si>
  <si>
    <t>(Decrease)/Increase in Depreciation and amortisation</t>
  </si>
  <si>
    <t>During the review of the intangible asset register it was found that expenses which do not comply with the recognition criteria of GRAP 31 Intangible Assets were capitalised to the intangible asset register. The intangible asset register has been correct and 2012/13 has been restated. The effect of the restatement is summarised below:</t>
  </si>
  <si>
    <t>Decrease in Intangible assets</t>
  </si>
  <si>
    <t>Decrease in Depreciation and amortisation expense</t>
  </si>
  <si>
    <t>Increase in General expenses</t>
  </si>
  <si>
    <t xml:space="preserve"> Acting Director Planning and Social Development: M Mohale (1/10/2013- 30/11/2014)</t>
  </si>
  <si>
    <t>Acting Director: Planning and Social Development: M Seekoei ( 31/08/2013)</t>
  </si>
  <si>
    <t>Acting Director: Corporate Services: M Khapha (01/03/2014 - 30/06/2014)</t>
  </si>
  <si>
    <t>Acting Director: Corporate Services: T Deeuw (01/07/2013 - 28/02/2014)</t>
  </si>
  <si>
    <t>Remuneration of Acting  Municipal Manager M Kubeka (01/07/2013- 31/08/2014)</t>
  </si>
  <si>
    <t>Remuneration of the Acting  Chief Finance Officer: LJ Makubu (1/10/2013- 30/11/2013)</t>
  </si>
  <si>
    <t>Remuneration of the Acting Chief Financial Officer: YS Mgudlwa (01/07/2013- 31/09/2014)</t>
  </si>
  <si>
    <t>Heritage Assets</t>
  </si>
  <si>
    <t>Heritage assets are assets that have a cultural, environmental, historical, natural, scientific, technological or artistic significance and are held indefinitely for the benefit of present and future generations.</t>
  </si>
  <si>
    <t>A heritage asset is recognised when:</t>
  </si>
  <si>
    <t xml:space="preserve">A heritage asset that qualifies for recognition as an asset shall be measured at its cost.
Where a heritage asset is acquired through a non-exchange transaction, its cost shall be measured at its fair value as at the date of acquisition.
</t>
  </si>
  <si>
    <t>After recognition as an asset, a class of heritage assets shall be carried at its cost less any accumulated impairment losses.</t>
  </si>
  <si>
    <t>The municipality changed its accounting policy for heritage assets in 2013. The change in accounting policy was made in accordance with its transitional provision as per Directive 4 of the GRAP Reporting Framework.</t>
  </si>
  <si>
    <t>According to the transitional provision, the municipality is not required to measure heritage assets for reporting periods beginning on or after a date within three years following the date of initial adoption of the Standard of GRAP on Heritage assets. Heritage assets have accordingly been recognised at provisional amounts, as disclosed in note 38. The transitional provision expires on 2015/06/30</t>
  </si>
  <si>
    <t xml:space="preserve">Heritage assets </t>
  </si>
  <si>
    <t>Heritage assets recognised at provisional amounts</t>
  </si>
  <si>
    <t>In accordance with the transitional provisions as per Directive 4 of the GRAP Reporting Framework,as disclosed in note 1.27, certain heritage asset with a carrying value of R0(2013:R0) was recognised at provisional amounts. Carrying amounts of heritage asset carried at provisional amounts are as follows:</t>
  </si>
  <si>
    <t>Due to initial adoption of GRAP 103</t>
  </si>
  <si>
    <t>Mayoral chain Xhariep</t>
  </si>
  <si>
    <t>Mayoral chain Faurismith</t>
  </si>
  <si>
    <t>Mayoral chain Reddersburg</t>
  </si>
  <si>
    <t>Steps taken to establish the values of heritage asset recognised at provisional amounts due to the initial adoption of GRAP 103, is as follows:
To date the Municipality has identified all heritage assets. Currently the Municipality is in the process to identify suppliers who can assist with determining the metal composition of these chains and also determine the value of these assets</t>
  </si>
  <si>
    <t>In balance</t>
  </si>
  <si>
    <t>Budget on Accrual Basis</t>
  </si>
  <si>
    <t>Balance at 30 Jun 2012</t>
  </si>
  <si>
    <t>Balance at 30 Jun 2013</t>
  </si>
  <si>
    <t>As disclosed in note 34 to the financial statements, the municipality incurred a deficit of R 3 700 003 during the year ended 30 June 2014 and, as of that date the municipality’s unspent conditional grants and a receipts of R1 699 499 exceeds the cash balance held by the municipality of R769 595. The net cash outflow from operating activities is R853 082 and the current liabilities of R7 502 347 exceed the current assets of R3 461 970. These conditions, along with other matters indicate the existence of a material uncertainty that may cast significant doubt on the municipality’s ability to operate as a going concern.                                 173</t>
  </si>
  <si>
    <t>- the cost of the item can be measured reliably.                                                                                                                                                                    151</t>
  </si>
  <si>
    <t>The municipality classifies financial instruments, or their component parts, on initial recognition as a financial asset, a financial liability or an equity instrument in accordance with the substance of the contractual arrangement.                                                                                                                  153</t>
  </si>
  <si>
    <t>Cash and cash equivalents comprise cash on hand (including petty cash) and cash with banks (including call deposits).Cash equivalents are short-term highly liquid investments, readily convertible to a known amount of cash ,that are held with registered banking institutions with maturities of three months or less and are subject to an insignificant risk of change in value. For the purposes of the cash flow statement, cash and cash equivalents comprise cash on hand on call with banks, net of bank overdrafts. The municipality categorises cash and cash equivalents as financial assets: loan and receivables.                                                                                                                                                                       154</t>
  </si>
  <si>
    <t>Payments made to industry-managed or state plans retirement benefit schemes are dealt with as defined contribution plans where the entity’s obligation under the schemes is equivalent to those arising in a defined contribution retirement benefit plan.                                                           156</t>
  </si>
  <si>
    <t>Close members of the family of a person are considered to be those family members who may be expected to influence, or be influenced by, that management in their dealings with the municipality.                                                                                                                                                                 159</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</si>
</sst>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_(* \(#,##0\);_(* &quot;-&quot;_);_(@_)"/>
    <numFmt numFmtId="43" formatCode="_(* #,##0.00_);_(* \(#,##0.00\);_(* &quot;-&quot;??_);_(@_)"/>
    <numFmt numFmtId="164" formatCode="_ * #,##0.00_ ;_ * \-#,##0.00_ ;_ * &quot;-&quot;??_ ;_ @_ "/>
    <numFmt numFmtId="165" formatCode="_ * #,##0_ ;_ * \(#,##0\)_ ;_ * &quot;-&quot;??_ ;_ @_ "/>
    <numFmt numFmtId="166" formatCode="_ * #,##0_ ;_ * \-#,##0_ ;_ * &quot;-&quot;??_ ;_ @_ "/>
    <numFmt numFmtId="167" formatCode="_ * #,##0.0_ ;_ * \-#,##0.0_ ;_ * &quot;-&quot;??_ ;_ @_ "/>
    <numFmt numFmtId="168" formatCode="_ [$€-2]\ * #,##0.00_ ;_ [$€-2]\ * \-#,##0.00_ ;_ [$€-2]\ * &quot;-&quot;??_ "/>
    <numFmt numFmtId="169" formatCode="###\ ###\ ###\ ;\(###\ ###\ ###\);\-\ \-\ "/>
    <numFmt numFmtId="170" formatCode="_(* #,##0_);_(* \(#,##0\);_(* &quot;-&quot;??_);_(@_)"/>
    <numFmt numFmtId="171" formatCode="#\ ###\ ##0;\(#\ ###\ ##0\);\ \ \-\ \ "/>
    <numFmt numFmtId="172" formatCode="_(* #,##0.000000000000000000000000000000000_);_(* \(#,##0.000000000000000000000000000000000\);_(* &quot;-&quot;??_);_(@_)"/>
    <numFmt numFmtId="173" formatCode="0,000,000.00"/>
    <numFmt numFmtId="174" formatCode="_(* #,##0,_);_(* \(#,##0,\);_(* &quot;–&quot;?_);_(@_)"/>
    <numFmt numFmtId="175" formatCode="#,###,;\(#,###,\)"/>
    <numFmt numFmtId="176" formatCode="_ [$R-1C09]\ * #,##0.00_ ;_ [$R-1C09]\ * \-#,##0.00_ ;_ [$R-1C09]\ * &quot;-&quot;??_ ;_ @_ "/>
    <numFmt numFmtId="177" formatCode="[$-409]mmmm\ d\,\ yyyy;@"/>
  </numFmts>
  <fonts count="9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5"/>
      <name val="Arial"/>
      <family val="2"/>
    </font>
    <font>
      <sz val="14"/>
      <name val="Arial"/>
      <family val="2"/>
    </font>
    <font>
      <sz val="10"/>
      <name val="Arial"/>
      <family val="2"/>
    </font>
    <font>
      <b/>
      <i/>
      <sz val="9.5"/>
      <name val="Arial"/>
      <family val="2"/>
    </font>
    <font>
      <b/>
      <sz val="9.5"/>
      <name val="Arial"/>
      <family val="2"/>
    </font>
    <font>
      <sz val="8"/>
      <name val="Arial"/>
      <family val="2"/>
    </font>
    <font>
      <b/>
      <sz val="10"/>
      <name val="Arial"/>
      <family val="2"/>
    </font>
    <font>
      <i/>
      <sz val="10"/>
      <name val="Arial"/>
      <family val="2"/>
    </font>
    <font>
      <b/>
      <i/>
      <sz val="10"/>
      <color indexed="53"/>
      <name val="Arial"/>
      <family val="2"/>
    </font>
    <font>
      <b/>
      <i/>
      <sz val="10"/>
      <name val="Arial"/>
      <family val="2"/>
    </font>
    <font>
      <u/>
      <sz val="10"/>
      <color indexed="12"/>
      <name val="Arial"/>
      <family val="2"/>
    </font>
    <font>
      <i/>
      <sz val="10"/>
      <color indexed="8"/>
      <name val="Arial"/>
      <family val="2"/>
    </font>
    <font>
      <sz val="10"/>
      <color indexed="8"/>
      <name val="Arial"/>
      <family val="2"/>
    </font>
    <font>
      <sz val="10"/>
      <color indexed="8"/>
      <name val="Arial"/>
      <family val="2"/>
    </font>
    <font>
      <b/>
      <sz val="12"/>
      <name val="Arial"/>
      <family val="2"/>
    </font>
    <font>
      <b/>
      <u/>
      <sz val="10"/>
      <color indexed="8"/>
      <name val="Arial"/>
      <family val="2"/>
    </font>
    <font>
      <b/>
      <sz val="10"/>
      <color indexed="8"/>
      <name val="Arial"/>
      <family val="2"/>
    </font>
    <font>
      <i/>
      <sz val="10"/>
      <color indexed="53"/>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u/>
      <sz val="10"/>
      <name val="Arial"/>
      <family val="2"/>
    </font>
    <font>
      <sz val="10"/>
      <color indexed="10"/>
      <name val="Arial"/>
      <family val="2"/>
    </font>
    <font>
      <b/>
      <sz val="10"/>
      <color indexed="53"/>
      <name val="Arial"/>
      <family val="2"/>
    </font>
    <font>
      <sz val="10"/>
      <color indexed="53"/>
      <name val="Arial"/>
      <family val="2"/>
    </font>
    <font>
      <b/>
      <sz val="10"/>
      <color indexed="10"/>
      <name val="Arial"/>
      <family val="2"/>
    </font>
    <font>
      <sz val="10"/>
      <color indexed="15"/>
      <name val="Arial"/>
      <family val="2"/>
    </font>
    <font>
      <sz val="10"/>
      <name val="Arial"/>
      <family val="2"/>
    </font>
    <font>
      <b/>
      <i/>
      <sz val="14"/>
      <name val="Arial"/>
      <family val="2"/>
    </font>
    <font>
      <b/>
      <sz val="12"/>
      <name val="Arial"/>
      <family val="2"/>
    </font>
    <font>
      <sz val="16"/>
      <name val="Arial"/>
      <family val="2"/>
    </font>
    <font>
      <sz val="11"/>
      <name val="Arial"/>
      <family val="2"/>
    </font>
    <font>
      <i/>
      <sz val="10"/>
      <color indexed="12"/>
      <name val="Arial"/>
      <family val="2"/>
    </font>
    <font>
      <b/>
      <sz val="10"/>
      <color indexed="12"/>
      <name val="Arial"/>
      <family val="2"/>
    </font>
    <font>
      <sz val="10"/>
      <color indexed="12"/>
      <name val="Arial"/>
      <family val="2"/>
    </font>
    <font>
      <b/>
      <i/>
      <sz val="10"/>
      <color indexed="12"/>
      <name val="Arial"/>
      <family val="2"/>
    </font>
    <font>
      <i/>
      <sz val="10"/>
      <color indexed="8"/>
      <name val="Arial"/>
      <family val="2"/>
    </font>
    <font>
      <sz val="10"/>
      <name val="Arial"/>
      <family val="2"/>
    </font>
    <font>
      <b/>
      <sz val="10"/>
      <color indexed="8"/>
      <name val="Arial"/>
      <family val="2"/>
    </font>
    <font>
      <b/>
      <sz val="10"/>
      <color indexed="21"/>
      <name val="Arial"/>
      <family val="2"/>
    </font>
    <font>
      <sz val="10"/>
      <name val="Calibri"/>
      <family val="2"/>
    </font>
    <font>
      <sz val="11"/>
      <color theme="1"/>
      <name val="Calibri"/>
      <family val="2"/>
      <scheme val="minor"/>
    </font>
    <font>
      <sz val="8"/>
      <color rgb="FF000000"/>
      <name val="Arial"/>
      <family val="2"/>
    </font>
    <font>
      <b/>
      <sz val="8"/>
      <color rgb="FF000000"/>
      <name val="Arial"/>
      <family val="2"/>
    </font>
    <font>
      <b/>
      <sz val="10"/>
      <color rgb="FFFF0000"/>
      <name val="Arial"/>
      <family val="2"/>
    </font>
    <font>
      <sz val="10"/>
      <color theme="1"/>
      <name val="Arial"/>
      <family val="2"/>
    </font>
    <font>
      <b/>
      <sz val="10"/>
      <color theme="1"/>
      <name val="Arial"/>
      <family val="2"/>
    </font>
    <font>
      <b/>
      <sz val="11"/>
      <color theme="1"/>
      <name val="Calibri"/>
      <family val="2"/>
      <scheme val="minor"/>
    </font>
    <font>
      <sz val="10"/>
      <color rgb="FF000000"/>
      <name val="Arial"/>
      <family val="2"/>
    </font>
    <font>
      <u/>
      <sz val="10"/>
      <name val="Arial"/>
      <family val="2"/>
    </font>
    <font>
      <sz val="10"/>
      <name val="Arial"/>
      <family val="2"/>
    </font>
    <font>
      <sz val="10"/>
      <color rgb="FFFF0000"/>
      <name val="Arial"/>
      <family val="2"/>
    </font>
    <font>
      <b/>
      <sz val="16"/>
      <color theme="1"/>
      <name val="Calibri"/>
      <family val="2"/>
      <scheme val="minor"/>
    </font>
    <font>
      <b/>
      <sz val="10"/>
      <color rgb="FF000000"/>
      <name val="Arial"/>
      <family val="2"/>
    </font>
    <font>
      <b/>
      <u/>
      <sz val="10"/>
      <color rgb="FF000000"/>
      <name val="Arial"/>
      <family val="2"/>
    </font>
    <font>
      <sz val="11"/>
      <color theme="1"/>
      <name val="Arial"/>
      <family val="2"/>
    </font>
    <font>
      <b/>
      <sz val="11"/>
      <color theme="1"/>
      <name val="Arial"/>
      <family val="2"/>
    </font>
    <font>
      <sz val="11"/>
      <name val="Calibri"/>
      <family val="2"/>
    </font>
    <font>
      <b/>
      <sz val="9"/>
      <color rgb="FF000000"/>
      <name val="Arial"/>
      <family val="2"/>
    </font>
    <font>
      <sz val="12"/>
      <name val="Times New Roman"/>
      <family val="1"/>
    </font>
    <font>
      <sz val="9"/>
      <color rgb="FF000000"/>
      <name val="Arial"/>
      <family val="2"/>
    </font>
    <font>
      <b/>
      <sz val="11"/>
      <name val="Arial"/>
      <family val="2"/>
    </font>
    <font>
      <b/>
      <sz val="9"/>
      <color indexed="81"/>
      <name val="Tahoma"/>
      <family val="2"/>
    </font>
    <font>
      <sz val="9"/>
      <color indexed="81"/>
      <name val="Tahoma"/>
      <family val="2"/>
    </font>
    <font>
      <b/>
      <u/>
      <sz val="11"/>
      <name val="Arial"/>
      <family val="2"/>
    </font>
    <font>
      <b/>
      <i/>
      <sz val="11"/>
      <name val="Arial"/>
      <family val="2"/>
    </font>
    <font>
      <i/>
      <sz val="11"/>
      <name val="Arial"/>
      <family val="2"/>
    </font>
    <font>
      <sz val="11"/>
      <color rgb="FF000000"/>
      <name val="Arial"/>
      <family val="2"/>
    </font>
    <font>
      <sz val="11"/>
      <name val="Times New Roman"/>
      <family val="1"/>
    </font>
    <font>
      <i/>
      <sz val="10"/>
      <color rgb="FFFF0000"/>
      <name val="Arial"/>
      <family val="2"/>
    </font>
    <font>
      <sz val="12"/>
      <color theme="1"/>
      <name val="Arial"/>
      <family val="2"/>
    </font>
    <font>
      <i/>
      <sz val="10"/>
      <color indexed="10"/>
      <name val="Arial"/>
      <family val="2"/>
    </font>
    <font>
      <b/>
      <u/>
      <sz val="11"/>
      <color theme="1"/>
      <name val="Calibri"/>
      <family val="2"/>
      <scheme val="min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41"/>
        <bgColor indexed="9"/>
      </patternFill>
    </fill>
    <fill>
      <patternFill patternType="solid">
        <fgColor indexed="47"/>
        <bgColor indexed="64"/>
      </patternFill>
    </fill>
    <fill>
      <patternFill patternType="solid">
        <fgColor indexed="15"/>
        <bgColor indexed="64"/>
      </patternFill>
    </fill>
    <fill>
      <patternFill patternType="solid">
        <fgColor indexed="43"/>
        <bgColor indexed="64"/>
      </patternFill>
    </fill>
    <fill>
      <patternFill patternType="solid">
        <fgColor indexed="9"/>
        <bgColor indexed="9"/>
      </patternFill>
    </fill>
    <fill>
      <patternFill patternType="solid">
        <fgColor indexed="51"/>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0"/>
        <bgColor indexed="9"/>
      </patternFill>
    </fill>
    <fill>
      <patternFill patternType="solid">
        <fgColor indexed="22"/>
        <bgColor indexed="64"/>
      </patternFill>
    </fill>
    <fill>
      <patternFill patternType="solid">
        <fgColor theme="0" tint="-0.249977111117893"/>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8"/>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s>
  <cellStyleXfs count="69">
    <xf numFmtId="0" fontId="0" fillId="0" borderId="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9" fillId="3" borderId="0" applyNumberFormat="0" applyBorder="0" applyAlignment="0" applyProtection="0"/>
    <xf numFmtId="0" fontId="30" fillId="20" borderId="1" applyNumberFormat="0" applyAlignment="0" applyProtection="0"/>
    <xf numFmtId="0" fontId="31" fillId="21" borderId="2" applyNumberFormat="0" applyAlignment="0" applyProtection="0"/>
    <xf numFmtId="164" fontId="7" fillId="0" borderId="0" applyFont="0" applyFill="0" applyBorder="0" applyAlignment="0" applyProtection="0"/>
    <xf numFmtId="168" fontId="7" fillId="0" borderId="0" applyFont="0" applyFill="0" applyBorder="0" applyAlignment="0" applyProtection="0"/>
    <xf numFmtId="0" fontId="32" fillId="0" borderId="0" applyNumberFormat="0" applyFill="0" applyBorder="0" applyAlignment="0" applyProtection="0"/>
    <xf numFmtId="0" fontId="33" fillId="4" borderId="0" applyNumberFormat="0" applyBorder="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18" fillId="0" borderId="0" applyNumberFormat="0" applyFill="0" applyBorder="0" applyAlignment="0" applyProtection="0">
      <alignment vertical="top"/>
      <protection locked="0"/>
    </xf>
    <xf numFmtId="0" fontId="37" fillId="7" borderId="1" applyNumberFormat="0" applyAlignment="0" applyProtection="0"/>
    <xf numFmtId="0" fontId="38" fillId="0" borderId="6" applyNumberFormat="0" applyFill="0" applyAlignment="0" applyProtection="0"/>
    <xf numFmtId="0" fontId="39" fillId="22" borderId="0" applyNumberFormat="0" applyBorder="0" applyAlignment="0" applyProtection="0"/>
    <xf numFmtId="0" fontId="64" fillId="0" borderId="0"/>
    <xf numFmtId="0" fontId="7" fillId="23" borderId="7" applyNumberFormat="0" applyFont="0" applyAlignment="0" applyProtection="0"/>
    <xf numFmtId="0" fontId="40" fillId="20" borderId="8" applyNumberFormat="0" applyAlignment="0" applyProtection="0"/>
    <xf numFmtId="0" fontId="41"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xf numFmtId="0" fontId="7" fillId="0" borderId="0"/>
    <xf numFmtId="0" fontId="6" fillId="0" borderId="0"/>
    <xf numFmtId="164" fontId="6" fillId="0" borderId="0" applyFont="0" applyFill="0" applyBorder="0" applyAlignment="0" applyProtection="0"/>
    <xf numFmtId="164" fontId="6" fillId="0" borderId="0" applyFont="0" applyFill="0" applyBorder="0" applyAlignment="0" applyProtection="0"/>
    <xf numFmtId="0" fontId="6" fillId="0" borderId="0"/>
    <xf numFmtId="0" fontId="65" fillId="0" borderId="0"/>
    <xf numFmtId="0" fontId="65" fillId="0" borderId="0"/>
    <xf numFmtId="0" fontId="65" fillId="0" borderId="0"/>
    <xf numFmtId="0" fontId="65" fillId="0" borderId="0"/>
    <xf numFmtId="0" fontId="66" fillId="0" borderId="0"/>
    <xf numFmtId="0" fontId="5"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9" fontId="73" fillId="0" borderId="0" applyFont="0" applyFill="0" applyBorder="0" applyAlignment="0" applyProtection="0"/>
    <xf numFmtId="0" fontId="3" fillId="0" borderId="0"/>
    <xf numFmtId="0" fontId="20" fillId="0" borderId="0"/>
    <xf numFmtId="0" fontId="2" fillId="0" borderId="0"/>
    <xf numFmtId="0" fontId="1" fillId="0" borderId="0"/>
    <xf numFmtId="9" fontId="7" fillId="0" borderId="0" applyFont="0" applyFill="0" applyBorder="0" applyAlignment="0" applyProtection="0"/>
  </cellStyleXfs>
  <cellXfs count="866">
    <xf numFmtId="0" fontId="0" fillId="0" borderId="0" xfId="0"/>
    <xf numFmtId="0" fontId="14" fillId="0" borderId="0" xfId="0" applyFont="1"/>
    <xf numFmtId="0" fontId="0" fillId="0" borderId="0" xfId="0" applyFill="1"/>
    <xf numFmtId="0" fontId="10" fillId="0" borderId="0" xfId="0" applyFont="1"/>
    <xf numFmtId="0" fontId="0" fillId="24" borderId="0" xfId="0" applyFill="1"/>
    <xf numFmtId="0" fontId="14" fillId="24" borderId="0" xfId="0" applyFont="1" applyFill="1"/>
    <xf numFmtId="0" fontId="14" fillId="0" borderId="0" xfId="0" applyFont="1" applyFill="1"/>
    <xf numFmtId="0" fontId="21" fillId="0" borderId="0" xfId="0" applyFont="1" applyAlignment="1">
      <alignment horizontal="left"/>
    </xf>
    <xf numFmtId="0" fontId="0" fillId="25" borderId="0" xfId="0" applyFill="1"/>
    <xf numFmtId="0" fontId="10" fillId="0" borderId="0" xfId="0" applyFont="1" applyFill="1" applyBorder="1"/>
    <xf numFmtId="0" fontId="14" fillId="0" borderId="0" xfId="0" applyFont="1" applyFill="1" applyBorder="1" applyAlignment="1">
      <alignment horizontal="center"/>
    </xf>
    <xf numFmtId="0" fontId="0" fillId="0" borderId="0" xfId="0" applyAlignment="1">
      <alignment horizontal="right" wrapText="1"/>
    </xf>
    <xf numFmtId="166" fontId="0" fillId="0" borderId="0" xfId="28" applyNumberFormat="1" applyFont="1"/>
    <xf numFmtId="0" fontId="7" fillId="0" borderId="0" xfId="0" applyFont="1" applyFill="1"/>
    <xf numFmtId="0" fontId="7" fillId="0" borderId="0" xfId="0" applyFont="1"/>
    <xf numFmtId="0" fontId="48" fillId="0" borderId="0" xfId="0" applyFont="1"/>
    <xf numFmtId="0" fontId="10" fillId="0" borderId="0" xfId="0" applyFont="1" applyFill="1" applyBorder="1" applyAlignment="1">
      <alignment horizontal="left"/>
    </xf>
    <xf numFmtId="0" fontId="50" fillId="0" borderId="0" xfId="0" applyFont="1"/>
    <xf numFmtId="0" fontId="17" fillId="0" borderId="0" xfId="0" applyFont="1"/>
    <xf numFmtId="0" fontId="18" fillId="0" borderId="0" xfId="36" applyAlignment="1" applyProtection="1"/>
    <xf numFmtId="0" fontId="10" fillId="0" borderId="0" xfId="0" applyFont="1" applyAlignment="1">
      <alignment horizontal="left"/>
    </xf>
    <xf numFmtId="0" fontId="45" fillId="0" borderId="0" xfId="0" applyFont="1"/>
    <xf numFmtId="0" fontId="0" fillId="0" borderId="0" xfId="0" applyProtection="1">
      <protection hidden="1"/>
    </xf>
    <xf numFmtId="0" fontId="8" fillId="29" borderId="11" xfId="0" applyFont="1" applyFill="1" applyBorder="1" applyAlignment="1" applyProtection="1">
      <alignment horizontal="left" wrapText="1"/>
      <protection hidden="1"/>
    </xf>
    <xf numFmtId="0" fontId="8" fillId="29" borderId="11" xfId="0" applyFont="1" applyFill="1" applyBorder="1" applyAlignment="1" applyProtection="1">
      <alignment horizontal="left"/>
      <protection hidden="1"/>
    </xf>
    <xf numFmtId="0" fontId="8" fillId="29" borderId="18" xfId="0" applyFont="1" applyFill="1" applyBorder="1" applyAlignment="1" applyProtection="1">
      <alignment horizontal="left"/>
      <protection hidden="1"/>
    </xf>
    <xf numFmtId="0" fontId="26" fillId="0" borderId="0" xfId="0" applyFont="1" applyProtection="1">
      <protection hidden="1"/>
    </xf>
    <xf numFmtId="0" fontId="14" fillId="0" borderId="0" xfId="0" applyFont="1" applyBorder="1" applyAlignment="1">
      <alignment horizontal="center" vertical="top" wrapText="1"/>
    </xf>
    <xf numFmtId="165" fontId="14" fillId="0" borderId="0" xfId="28" applyNumberFormat="1" applyFont="1"/>
    <xf numFmtId="165" fontId="0" fillId="0" borderId="0" xfId="0" applyNumberFormat="1"/>
    <xf numFmtId="165" fontId="7" fillId="0" borderId="0" xfId="28" applyNumberFormat="1" applyFont="1" applyFill="1" applyBorder="1"/>
    <xf numFmtId="165" fontId="14" fillId="0" borderId="0" xfId="28" applyNumberFormat="1" applyFont="1" applyFill="1"/>
    <xf numFmtId="0" fontId="45" fillId="0" borderId="0" xfId="0" applyFont="1" applyFill="1"/>
    <xf numFmtId="0" fontId="14" fillId="29" borderId="0" xfId="0" applyFont="1" applyFill="1" applyAlignment="1">
      <alignment horizontal="center"/>
    </xf>
    <xf numFmtId="0" fontId="0" fillId="25" borderId="0" xfId="0" applyFill="1" applyBorder="1"/>
    <xf numFmtId="165" fontId="0" fillId="25" borderId="0" xfId="0" applyNumberFormat="1" applyFill="1"/>
    <xf numFmtId="0" fontId="50" fillId="0" borderId="0" xfId="0" applyFont="1" applyFill="1"/>
    <xf numFmtId="0" fontId="61" fillId="0" borderId="0" xfId="0" applyFont="1" applyAlignment="1">
      <alignment horizontal="left"/>
    </xf>
    <xf numFmtId="0" fontId="61" fillId="0" borderId="0" xfId="0" applyFont="1" applyAlignment="1">
      <alignment horizontal="center" vertical="center"/>
    </xf>
    <xf numFmtId="0" fontId="23" fillId="0" borderId="0" xfId="0" applyFont="1" applyAlignment="1">
      <alignment horizontal="center" vertical="center"/>
    </xf>
    <xf numFmtId="0" fontId="21" fillId="0" borderId="0" xfId="0" applyFont="1"/>
    <xf numFmtId="0" fontId="61" fillId="0" borderId="0" xfId="0" applyFont="1"/>
    <xf numFmtId="0" fontId="21" fillId="0" borderId="0" xfId="0" applyFont="1" applyAlignment="1">
      <alignment horizontal="center" vertical="center"/>
    </xf>
    <xf numFmtId="0" fontId="21" fillId="0" borderId="0" xfId="0" applyFont="1" applyAlignment="1">
      <alignment horizontal="center"/>
    </xf>
    <xf numFmtId="0" fontId="23" fillId="0" borderId="0" xfId="0" applyFont="1" applyAlignment="1">
      <alignment horizontal="center"/>
    </xf>
    <xf numFmtId="0" fontId="61" fillId="0" borderId="0" xfId="0" applyFont="1" applyAlignment="1">
      <alignment horizontal="center"/>
    </xf>
    <xf numFmtId="0" fontId="7" fillId="25" borderId="0" xfId="0" applyFont="1" applyFill="1"/>
    <xf numFmtId="0" fontId="14" fillId="24" borderId="0" xfId="0" applyFont="1" applyFill="1" applyAlignment="1">
      <alignment wrapText="1"/>
    </xf>
    <xf numFmtId="0" fontId="0" fillId="24" borderId="0" xfId="0" applyFill="1" applyAlignment="1"/>
    <xf numFmtId="0" fontId="7" fillId="24" borderId="0" xfId="0" applyFont="1" applyFill="1"/>
    <xf numFmtId="0" fontId="14" fillId="24" borderId="0" xfId="0" applyFont="1" applyFill="1" applyAlignment="1">
      <alignment horizontal="right"/>
    </xf>
    <xf numFmtId="0" fontId="10" fillId="24" borderId="0" xfId="0" applyFont="1" applyFill="1" applyAlignment="1">
      <alignment horizontal="left"/>
    </xf>
    <xf numFmtId="0" fontId="61" fillId="30" borderId="0" xfId="0" applyFont="1" applyFill="1" applyAlignment="1">
      <alignment horizontal="left"/>
    </xf>
    <xf numFmtId="0" fontId="21" fillId="30" borderId="0" xfId="0" applyFont="1" applyFill="1" applyAlignment="1">
      <alignment horizontal="left"/>
    </xf>
    <xf numFmtId="0" fontId="61" fillId="30" borderId="0" xfId="0" applyFont="1" applyFill="1"/>
    <xf numFmtId="0" fontId="21" fillId="30" borderId="0" xfId="0" applyFont="1" applyFill="1"/>
    <xf numFmtId="0" fontId="21" fillId="30" borderId="0" xfId="0" applyFont="1" applyFill="1" applyAlignment="1">
      <alignment horizontal="left" vertical="center"/>
    </xf>
    <xf numFmtId="0" fontId="14" fillId="0" borderId="0" xfId="0" applyFont="1" applyFill="1" applyAlignment="1">
      <alignment horizontal="center"/>
    </xf>
    <xf numFmtId="166" fontId="7" fillId="0" borderId="0" xfId="28" applyNumberFormat="1"/>
    <xf numFmtId="165" fontId="7" fillId="0" borderId="21" xfId="28" applyNumberFormat="1" applyFill="1" applyBorder="1"/>
    <xf numFmtId="165" fontId="7" fillId="0" borderId="24" xfId="28" applyNumberFormat="1" applyFill="1" applyBorder="1"/>
    <xf numFmtId="165" fontId="7" fillId="0" borderId="23" xfId="28" applyNumberFormat="1" applyFill="1" applyBorder="1"/>
    <xf numFmtId="165" fontId="7" fillId="25" borderId="10" xfId="28" applyNumberFormat="1" applyFill="1" applyBorder="1"/>
    <xf numFmtId="165" fontId="7" fillId="25" borderId="0" xfId="28" applyNumberFormat="1" applyFill="1" applyBorder="1"/>
    <xf numFmtId="165" fontId="7" fillId="0" borderId="11" xfId="28" applyNumberFormat="1" applyFill="1" applyBorder="1"/>
    <xf numFmtId="165" fontId="7" fillId="0" borderId="12" xfId="28" applyNumberFormat="1" applyFill="1" applyBorder="1"/>
    <xf numFmtId="165" fontId="7" fillId="0" borderId="13" xfId="28" applyNumberFormat="1" applyFill="1" applyBorder="1"/>
    <xf numFmtId="165" fontId="7" fillId="0" borderId="14" xfId="28" applyNumberFormat="1" applyFill="1" applyBorder="1"/>
    <xf numFmtId="165" fontId="7" fillId="0" borderId="0" xfId="28" applyNumberFormat="1" applyFill="1" applyBorder="1"/>
    <xf numFmtId="165" fontId="7" fillId="0" borderId="0" xfId="28" applyNumberFormat="1" applyFill="1"/>
    <xf numFmtId="0" fontId="14" fillId="0" borderId="0" xfId="0" applyFont="1" applyFill="1" applyBorder="1"/>
    <xf numFmtId="0" fontId="14" fillId="25" borderId="0" xfId="0" applyFont="1" applyFill="1"/>
    <xf numFmtId="0" fontId="7" fillId="0" borderId="0" xfId="0" applyFont="1" applyFill="1" applyBorder="1"/>
    <xf numFmtId="0" fontId="58" fillId="0" borderId="0" xfId="0" applyFont="1" applyBorder="1" applyAlignment="1"/>
    <xf numFmtId="0" fontId="55" fillId="0" borderId="0" xfId="0" applyFont="1"/>
    <xf numFmtId="0" fontId="14" fillId="0" borderId="0" xfId="0" applyNumberFormat="1" applyFont="1" applyBorder="1" applyAlignment="1">
      <alignment wrapText="1"/>
    </xf>
    <xf numFmtId="0" fontId="7" fillId="0" borderId="0" xfId="28" applyNumberFormat="1" applyFont="1" applyBorder="1"/>
    <xf numFmtId="0" fontId="7" fillId="0" borderId="0" xfId="28" applyNumberFormat="1" applyFont="1"/>
    <xf numFmtId="0" fontId="14" fillId="0" borderId="0" xfId="0" applyNumberFormat="1" applyFont="1" applyAlignment="1">
      <alignment horizontal="center"/>
    </xf>
    <xf numFmtId="0" fontId="14" fillId="0" borderId="0" xfId="0" applyNumberFormat="1" applyFont="1"/>
    <xf numFmtId="0" fontId="0" fillId="0" borderId="0" xfId="0" applyFill="1" applyProtection="1">
      <protection hidden="1"/>
    </xf>
    <xf numFmtId="0" fontId="8" fillId="24" borderId="0" xfId="0" applyFont="1" applyFill="1" applyProtection="1">
      <protection hidden="1"/>
    </xf>
    <xf numFmtId="0" fontId="0" fillId="24" borderId="0" xfId="0" applyFill="1" applyBorder="1" applyProtection="1">
      <protection hidden="1"/>
    </xf>
    <xf numFmtId="0" fontId="53" fillId="24" borderId="0" xfId="0" applyFont="1" applyFill="1" applyBorder="1" applyAlignment="1" applyProtection="1">
      <alignment horizontal="center"/>
      <protection hidden="1"/>
    </xf>
    <xf numFmtId="0" fontId="54" fillId="24" borderId="0" xfId="0" applyFont="1" applyFill="1" applyBorder="1" applyAlignment="1" applyProtection="1">
      <alignment horizontal="center"/>
      <protection hidden="1"/>
    </xf>
    <xf numFmtId="0" fontId="0" fillId="24" borderId="0" xfId="0" applyFill="1" applyBorder="1" applyAlignment="1" applyProtection="1">
      <alignment horizontal="center"/>
      <protection hidden="1"/>
    </xf>
    <xf numFmtId="0" fontId="9" fillId="24" borderId="0" xfId="0" applyFont="1" applyFill="1" applyBorder="1" applyAlignment="1" applyProtection="1">
      <alignment horizontal="center"/>
      <protection hidden="1"/>
    </xf>
    <xf numFmtId="0" fontId="0" fillId="24" borderId="0" xfId="0" applyFill="1" applyProtection="1">
      <protection hidden="1"/>
    </xf>
    <xf numFmtId="165" fontId="14" fillId="0" borderId="0" xfId="0" applyNumberFormat="1" applyFont="1" applyFill="1" applyAlignment="1">
      <alignment horizontal="center"/>
    </xf>
    <xf numFmtId="49" fontId="0" fillId="24" borderId="0" xfId="0" applyNumberFormat="1" applyFill="1" applyAlignment="1">
      <alignment horizontal="right"/>
    </xf>
    <xf numFmtId="0" fontId="22" fillId="0" borderId="0" xfId="0" applyFont="1" applyFill="1" applyBorder="1" applyAlignment="1"/>
    <xf numFmtId="0" fontId="14" fillId="0" borderId="0" xfId="0" applyFont="1" applyFill="1" applyAlignment="1"/>
    <xf numFmtId="0" fontId="14" fillId="0" borderId="0" xfId="0" applyFont="1" applyFill="1" applyBorder="1" applyAlignment="1"/>
    <xf numFmtId="0" fontId="22" fillId="24" borderId="0" xfId="0" applyFont="1" applyFill="1" applyBorder="1" applyAlignment="1"/>
    <xf numFmtId="0" fontId="50" fillId="24" borderId="0" xfId="0" applyFont="1" applyFill="1" applyAlignment="1"/>
    <xf numFmtId="165" fontId="0" fillId="33" borderId="0" xfId="28" applyNumberFormat="1" applyFont="1" applyFill="1" applyBorder="1"/>
    <xf numFmtId="165" fontId="0" fillId="33" borderId="11" xfId="28" applyNumberFormat="1" applyFont="1" applyFill="1" applyBorder="1"/>
    <xf numFmtId="165" fontId="14" fillId="33" borderId="20" xfId="28" applyNumberFormat="1" applyFont="1" applyFill="1" applyBorder="1"/>
    <xf numFmtId="0" fontId="7" fillId="33" borderId="0" xfId="0" applyFont="1" applyFill="1" applyAlignment="1">
      <alignment horizontal="right"/>
    </xf>
    <xf numFmtId="0" fontId="7" fillId="33" borderId="0" xfId="0" applyFont="1" applyFill="1"/>
    <xf numFmtId="0" fontId="7" fillId="24" borderId="0" xfId="0" applyFont="1" applyFill="1" applyBorder="1" applyAlignment="1" applyProtection="1">
      <alignment horizontal="left"/>
      <protection hidden="1"/>
    </xf>
    <xf numFmtId="0" fontId="7" fillId="0" borderId="0" xfId="0" applyFont="1" applyAlignment="1">
      <alignment wrapText="1"/>
    </xf>
    <xf numFmtId="0" fontId="7" fillId="0" borderId="0" xfId="0" applyFont="1" applyBorder="1"/>
    <xf numFmtId="164" fontId="7" fillId="0" borderId="0" xfId="28" applyFont="1" applyFill="1"/>
    <xf numFmtId="0" fontId="17" fillId="0" borderId="0" xfId="0" applyNumberFormat="1" applyFont="1" applyBorder="1" applyAlignment="1"/>
    <xf numFmtId="0" fontId="7" fillId="0" borderId="0" xfId="0" applyNumberFormat="1" applyFont="1"/>
    <xf numFmtId="166" fontId="7" fillId="0" borderId="0" xfId="28" applyNumberFormat="1" applyFont="1"/>
    <xf numFmtId="0" fontId="15" fillId="0" borderId="0" xfId="0" applyNumberFormat="1" applyFont="1"/>
    <xf numFmtId="165" fontId="7" fillId="0" borderId="0" xfId="0" applyNumberFormat="1" applyFont="1"/>
    <xf numFmtId="0" fontId="15" fillId="0" borderId="0" xfId="0" applyNumberFormat="1" applyFont="1" applyBorder="1"/>
    <xf numFmtId="0" fontId="7" fillId="0" borderId="0" xfId="0" applyNumberFormat="1" applyFont="1" applyBorder="1"/>
    <xf numFmtId="0" fontId="15" fillId="0" borderId="0" xfId="28" applyNumberFormat="1" applyFont="1"/>
    <xf numFmtId="0" fontId="15" fillId="0" borderId="0" xfId="0" applyFont="1" applyBorder="1"/>
    <xf numFmtId="166" fontId="7" fillId="35" borderId="0" xfId="28" applyNumberFormat="1" applyFont="1" applyFill="1"/>
    <xf numFmtId="166" fontId="7" fillId="32" borderId="0" xfId="28" applyNumberFormat="1" applyFont="1" applyFill="1"/>
    <xf numFmtId="166" fontId="7" fillId="36" borderId="0" xfId="28" applyNumberFormat="1" applyFont="1" applyFill="1"/>
    <xf numFmtId="166" fontId="7" fillId="34" borderId="0" xfId="28" applyNumberFormat="1" applyFont="1" applyFill="1"/>
    <xf numFmtId="0" fontId="7" fillId="0" borderId="0" xfId="0" applyNumberFormat="1" applyFont="1" applyFill="1"/>
    <xf numFmtId="0" fontId="7" fillId="0" borderId="0" xfId="0" applyFont="1" applyFill="1" applyAlignment="1">
      <alignment horizontal="left"/>
    </xf>
    <xf numFmtId="0" fontId="7" fillId="0" borderId="0" xfId="0" applyFont="1" applyFill="1" applyBorder="1" applyAlignment="1">
      <alignment horizontal="left"/>
    </xf>
    <xf numFmtId="0" fontId="7" fillId="0" borderId="0" xfId="0" applyNumberFormat="1" applyFont="1" applyFill="1" applyBorder="1"/>
    <xf numFmtId="0" fontId="7" fillId="0" borderId="0" xfId="0" applyNumberFormat="1" applyFont="1" applyAlignment="1">
      <alignment wrapText="1"/>
    </xf>
    <xf numFmtId="165" fontId="67" fillId="0" borderId="0" xfId="0" applyNumberFormat="1" applyFont="1"/>
    <xf numFmtId="0" fontId="67" fillId="0" borderId="0" xfId="0" applyFont="1"/>
    <xf numFmtId="0" fontId="7" fillId="0" borderId="0" xfId="0" applyFont="1" applyFill="1" applyAlignment="1">
      <alignment horizontal="center"/>
    </xf>
    <xf numFmtId="0" fontId="15" fillId="0" borderId="0" xfId="0" applyNumberFormat="1" applyFont="1" applyFill="1"/>
    <xf numFmtId="0" fontId="0" fillId="33" borderId="0" xfId="0" applyFill="1"/>
    <xf numFmtId="0" fontId="45" fillId="33" borderId="0" xfId="0" applyFont="1" applyFill="1"/>
    <xf numFmtId="0" fontId="0" fillId="33" borderId="10" xfId="0" applyFill="1" applyBorder="1"/>
    <xf numFmtId="0" fontId="0" fillId="33" borderId="0" xfId="0" applyFill="1" applyBorder="1"/>
    <xf numFmtId="0" fontId="14" fillId="33" borderId="0" xfId="0" applyFont="1" applyFill="1" applyBorder="1"/>
    <xf numFmtId="0" fontId="14" fillId="33" borderId="0" xfId="0" quotePrefix="1" applyFont="1" applyFill="1" applyBorder="1" applyAlignment="1">
      <alignment horizontal="center"/>
    </xf>
    <xf numFmtId="0" fontId="14" fillId="33" borderId="10" xfId="0" applyFont="1" applyFill="1" applyBorder="1"/>
    <xf numFmtId="0" fontId="0" fillId="33" borderId="11" xfId="0" applyFill="1" applyBorder="1"/>
    <xf numFmtId="0" fontId="0" fillId="33" borderId="0" xfId="0" applyFill="1" applyBorder="1" applyAlignment="1">
      <alignment horizontal="center"/>
    </xf>
    <xf numFmtId="166" fontId="0" fillId="33" borderId="0" xfId="28" applyNumberFormat="1" applyFont="1" applyFill="1" applyBorder="1"/>
    <xf numFmtId="166" fontId="0" fillId="33" borderId="11" xfId="28" applyNumberFormat="1" applyFont="1" applyFill="1" applyBorder="1"/>
    <xf numFmtId="165" fontId="0" fillId="33" borderId="14" xfId="28" applyNumberFormat="1" applyFont="1" applyFill="1" applyBorder="1"/>
    <xf numFmtId="0" fontId="7" fillId="33" borderId="0" xfId="0" applyFont="1" applyFill="1" applyBorder="1"/>
    <xf numFmtId="165" fontId="0" fillId="33" borderId="15" xfId="28" applyNumberFormat="1" applyFont="1" applyFill="1" applyBorder="1"/>
    <xf numFmtId="165" fontId="0" fillId="33" borderId="21" xfId="28" applyNumberFormat="1" applyFont="1" applyFill="1" applyBorder="1"/>
    <xf numFmtId="165" fontId="7" fillId="33" borderId="15" xfId="0" applyNumberFormat="1" applyFont="1" applyFill="1" applyBorder="1"/>
    <xf numFmtId="165" fontId="14" fillId="33" borderId="17" xfId="28" applyNumberFormat="1" applyFont="1" applyFill="1" applyBorder="1"/>
    <xf numFmtId="0" fontId="16" fillId="33" borderId="0" xfId="0" applyFont="1" applyFill="1" applyAlignment="1"/>
    <xf numFmtId="0" fontId="16" fillId="33" borderId="0" xfId="0" applyFont="1" applyFill="1" applyAlignment="1">
      <alignment wrapText="1"/>
    </xf>
    <xf numFmtId="166" fontId="16" fillId="33" borderId="0" xfId="0" applyNumberFormat="1" applyFont="1" applyFill="1" applyAlignment="1">
      <alignment wrapText="1"/>
    </xf>
    <xf numFmtId="0" fontId="46" fillId="33" borderId="0" xfId="0" applyFont="1" applyFill="1" applyAlignment="1">
      <alignment wrapText="1"/>
    </xf>
    <xf numFmtId="0" fontId="16" fillId="33" borderId="0" xfId="0" applyFont="1" applyFill="1" applyAlignment="1">
      <alignment horizontal="center" wrapText="1"/>
    </xf>
    <xf numFmtId="0" fontId="7" fillId="33" borderId="10" xfId="0" applyFont="1" applyFill="1" applyBorder="1"/>
    <xf numFmtId="165" fontId="7" fillId="33" borderId="11" xfId="28" applyNumberFormat="1" applyFont="1" applyFill="1" applyBorder="1"/>
    <xf numFmtId="0" fontId="15" fillId="33" borderId="0" xfId="0" applyFont="1" applyFill="1" applyAlignment="1">
      <alignment wrapText="1"/>
    </xf>
    <xf numFmtId="0" fontId="0" fillId="33" borderId="0" xfId="0" applyFill="1" applyAlignment="1">
      <alignment wrapText="1"/>
    </xf>
    <xf numFmtId="0" fontId="10" fillId="33" borderId="10" xfId="0" applyFont="1" applyFill="1" applyBorder="1"/>
    <xf numFmtId="165" fontId="14" fillId="33" borderId="33" xfId="28" applyNumberFormat="1" applyFont="1" applyFill="1" applyBorder="1"/>
    <xf numFmtId="165" fontId="14" fillId="33" borderId="34" xfId="28" applyNumberFormat="1" applyFont="1" applyFill="1" applyBorder="1"/>
    <xf numFmtId="165" fontId="0" fillId="33" borderId="0" xfId="0" applyNumberFormat="1" applyFill="1"/>
    <xf numFmtId="0" fontId="14" fillId="33" borderId="12" xfId="0" applyFont="1" applyFill="1" applyBorder="1"/>
    <xf numFmtId="0" fontId="0" fillId="33" borderId="13" xfId="0" applyFill="1" applyBorder="1"/>
    <xf numFmtId="166" fontId="0" fillId="33" borderId="13" xfId="28" applyNumberFormat="1" applyFont="1" applyFill="1" applyBorder="1"/>
    <xf numFmtId="166" fontId="0" fillId="33" borderId="14" xfId="28" applyNumberFormat="1" applyFont="1" applyFill="1" applyBorder="1"/>
    <xf numFmtId="0" fontId="16" fillId="33" borderId="0" xfId="0" applyFont="1" applyFill="1"/>
    <xf numFmtId="166" fontId="0" fillId="33" borderId="0" xfId="0" applyNumberFormat="1" applyFill="1"/>
    <xf numFmtId="0" fontId="50" fillId="0" borderId="0" xfId="0" applyFont="1" applyFill="1" applyAlignment="1">
      <alignment horizontal="left"/>
    </xf>
    <xf numFmtId="0" fontId="50" fillId="0" borderId="0" xfId="0" applyFont="1" applyFill="1" applyAlignment="1"/>
    <xf numFmtId="0" fontId="20" fillId="0" borderId="0" xfId="0" applyFont="1" applyFill="1" applyAlignment="1">
      <alignment horizontal="left"/>
    </xf>
    <xf numFmtId="0" fontId="24" fillId="0" borderId="0" xfId="0" applyFont="1" applyFill="1" applyAlignment="1">
      <alignment horizontal="left"/>
    </xf>
    <xf numFmtId="0" fontId="50" fillId="0" borderId="21" xfId="0" applyFont="1" applyFill="1" applyBorder="1"/>
    <xf numFmtId="0" fontId="50" fillId="0" borderId="24" xfId="0" applyFont="1" applyFill="1" applyBorder="1"/>
    <xf numFmtId="0" fontId="50" fillId="0" borderId="23" xfId="0" applyFont="1" applyFill="1" applyBorder="1"/>
    <xf numFmtId="0" fontId="50" fillId="0" borderId="10" xfId="0" applyFont="1" applyFill="1" applyBorder="1"/>
    <xf numFmtId="0" fontId="50" fillId="0" borderId="0" xfId="0" applyFont="1" applyFill="1" applyBorder="1"/>
    <xf numFmtId="0" fontId="50" fillId="0" borderId="11" xfId="0" applyFont="1" applyFill="1" applyBorder="1"/>
    <xf numFmtId="0" fontId="50" fillId="0" borderId="12" xfId="0" applyFont="1" applyFill="1" applyBorder="1"/>
    <xf numFmtId="0" fontId="50" fillId="0" borderId="13" xfId="0" applyFont="1" applyFill="1" applyBorder="1"/>
    <xf numFmtId="0" fontId="50" fillId="0" borderId="14" xfId="0" applyFont="1" applyFill="1" applyBorder="1"/>
    <xf numFmtId="0" fontId="26" fillId="0" borderId="0" xfId="0" applyFont="1" applyFill="1" applyAlignment="1">
      <alignment horizontal="left"/>
    </xf>
    <xf numFmtId="0" fontId="59" fillId="0" borderId="0" xfId="0" applyFont="1" applyFill="1" applyAlignment="1">
      <alignment horizontal="left"/>
    </xf>
    <xf numFmtId="0" fontId="60" fillId="0" borderId="0" xfId="0" applyFont="1" applyFill="1"/>
    <xf numFmtId="0" fontId="14" fillId="33" borderId="0" xfId="0" applyFont="1" applyFill="1" applyAlignment="1">
      <alignment horizontal="left"/>
    </xf>
    <xf numFmtId="0" fontId="50" fillId="33" borderId="0" xfId="0" applyFont="1" applyFill="1"/>
    <xf numFmtId="0" fontId="21" fillId="37" borderId="0" xfId="0" applyFont="1" applyFill="1" applyAlignment="1">
      <alignment horizontal="left"/>
    </xf>
    <xf numFmtId="0" fontId="61" fillId="37" borderId="0" xfId="0" applyFont="1" applyFill="1" applyAlignment="1">
      <alignment horizontal="left" vertical="center"/>
    </xf>
    <xf numFmtId="15" fontId="21" fillId="37" borderId="0" xfId="0" applyNumberFormat="1" applyFont="1" applyFill="1" applyAlignment="1">
      <alignment horizontal="left"/>
    </xf>
    <xf numFmtId="15" fontId="61" fillId="37" borderId="0" xfId="0" applyNumberFormat="1" applyFont="1" applyFill="1" applyAlignment="1">
      <alignment horizontal="left"/>
    </xf>
    <xf numFmtId="0" fontId="20" fillId="33" borderId="0" xfId="0" applyFont="1" applyFill="1" applyAlignment="1">
      <alignment horizontal="left"/>
    </xf>
    <xf numFmtId="0" fontId="10" fillId="33" borderId="0" xfId="0" applyFont="1" applyFill="1" applyAlignment="1">
      <alignment horizontal="left"/>
    </xf>
    <xf numFmtId="0" fontId="61" fillId="37" borderId="0" xfId="0" applyFont="1" applyFill="1" applyAlignment="1">
      <alignment horizontal="left"/>
    </xf>
    <xf numFmtId="0" fontId="21" fillId="33" borderId="0" xfId="0" applyFont="1" applyFill="1" applyAlignment="1">
      <alignment horizontal="left"/>
    </xf>
    <xf numFmtId="0" fontId="15" fillId="33" borderId="0" xfId="0" applyFont="1" applyFill="1"/>
    <xf numFmtId="0" fontId="67" fillId="33" borderId="11" xfId="0" applyFont="1" applyFill="1" applyBorder="1" applyAlignment="1">
      <alignment horizontal="center"/>
    </xf>
    <xf numFmtId="0" fontId="7" fillId="33" borderId="0" xfId="0" applyFont="1" applyFill="1" applyBorder="1" applyAlignment="1">
      <alignment horizontal="center"/>
    </xf>
    <xf numFmtId="0" fontId="0" fillId="33" borderId="12" xfId="0" applyFill="1" applyBorder="1"/>
    <xf numFmtId="166" fontId="16" fillId="33" borderId="0" xfId="28" applyNumberFormat="1" applyFont="1" applyFill="1"/>
    <xf numFmtId="0" fontId="0" fillId="33" borderId="0" xfId="0" applyFill="1" applyBorder="1" applyAlignment="1">
      <alignment horizontal="left"/>
    </xf>
    <xf numFmtId="0" fontId="14" fillId="33" borderId="11" xfId="0" applyFont="1" applyFill="1" applyBorder="1"/>
    <xf numFmtId="0" fontId="14" fillId="33" borderId="0" xfId="0" applyFont="1" applyFill="1" applyBorder="1" applyAlignment="1">
      <alignment horizontal="left" wrapText="1"/>
    </xf>
    <xf numFmtId="166" fontId="14" fillId="33" borderId="0" xfId="28" applyNumberFormat="1" applyFont="1" applyFill="1" applyBorder="1" applyAlignment="1">
      <alignment horizontal="center"/>
    </xf>
    <xf numFmtId="166" fontId="14" fillId="33" borderId="11" xfId="28" applyNumberFormat="1" applyFont="1" applyFill="1" applyBorder="1" applyAlignment="1">
      <alignment horizontal="center"/>
    </xf>
    <xf numFmtId="0" fontId="14" fillId="33" borderId="0" xfId="0" applyFont="1" applyFill="1" applyBorder="1" applyAlignment="1">
      <alignment horizontal="left"/>
    </xf>
    <xf numFmtId="165" fontId="14" fillId="33" borderId="0" xfId="28" applyNumberFormat="1" applyFont="1" applyFill="1" applyBorder="1"/>
    <xf numFmtId="165" fontId="0" fillId="33" borderId="13" xfId="28" applyNumberFormat="1" applyFont="1" applyFill="1" applyBorder="1"/>
    <xf numFmtId="165" fontId="14" fillId="33" borderId="13" xfId="28" applyNumberFormat="1" applyFont="1" applyFill="1" applyBorder="1"/>
    <xf numFmtId="165" fontId="14" fillId="33" borderId="11" xfId="28" applyNumberFormat="1" applyFont="1" applyFill="1" applyBorder="1"/>
    <xf numFmtId="165" fontId="7" fillId="33" borderId="24" xfId="28" applyNumberFormat="1" applyFont="1" applyFill="1" applyBorder="1"/>
    <xf numFmtId="165" fontId="7" fillId="33" borderId="23" xfId="28" applyNumberFormat="1" applyFont="1" applyFill="1" applyBorder="1"/>
    <xf numFmtId="165" fontId="14" fillId="33" borderId="14" xfId="28" applyNumberFormat="1" applyFont="1" applyFill="1" applyBorder="1"/>
    <xf numFmtId="164" fontId="0" fillId="33" borderId="0" xfId="28" applyFont="1" applyFill="1"/>
    <xf numFmtId="164" fontId="0" fillId="33" borderId="33" xfId="28" applyFont="1" applyFill="1" applyBorder="1"/>
    <xf numFmtId="0" fontId="25" fillId="33" borderId="0" xfId="0" applyFont="1" applyFill="1"/>
    <xf numFmtId="164" fontId="0" fillId="33" borderId="0" xfId="28" applyFont="1" applyFill="1" applyBorder="1"/>
    <xf numFmtId="164" fontId="16" fillId="33" borderId="0" xfId="28" applyFont="1" applyFill="1"/>
    <xf numFmtId="0" fontId="45" fillId="0" borderId="0" xfId="46" applyFont="1" applyAlignment="1"/>
    <xf numFmtId="0" fontId="55" fillId="0" borderId="0" xfId="46" applyFont="1" applyBorder="1" applyAlignment="1"/>
    <xf numFmtId="0" fontId="14" fillId="24" borderId="0" xfId="46" applyFont="1" applyFill="1" applyBorder="1" applyAlignment="1"/>
    <xf numFmtId="0" fontId="14" fillId="0" borderId="0" xfId="46" applyFont="1" applyFill="1" applyBorder="1" applyAlignment="1">
      <alignment horizontal="center"/>
    </xf>
    <xf numFmtId="0" fontId="56" fillId="0" borderId="0" xfId="46" applyFont="1" applyFill="1" applyBorder="1" applyAlignment="1">
      <alignment horizontal="center"/>
    </xf>
    <xf numFmtId="0" fontId="48" fillId="0" borderId="0" xfId="46" applyFont="1" applyFill="1" applyBorder="1" applyAlignment="1">
      <alignment horizontal="center"/>
    </xf>
    <xf numFmtId="0" fontId="58" fillId="0" borderId="0" xfId="46" applyFont="1" applyBorder="1" applyAlignment="1"/>
    <xf numFmtId="0" fontId="57" fillId="0" borderId="0" xfId="46" applyFont="1" applyBorder="1" applyAlignment="1"/>
    <xf numFmtId="0" fontId="47" fillId="33" borderId="0" xfId="0" applyFont="1" applyFill="1"/>
    <xf numFmtId="0" fontId="14" fillId="33" borderId="0" xfId="0" applyFont="1" applyFill="1" applyBorder="1" applyAlignment="1"/>
    <xf numFmtId="0" fontId="14" fillId="33" borderId="0" xfId="0" applyFont="1" applyFill="1"/>
    <xf numFmtId="0" fontId="48" fillId="33" borderId="0" xfId="0" applyFont="1" applyFill="1"/>
    <xf numFmtId="0" fontId="17" fillId="33" borderId="0" xfId="0" applyFont="1" applyFill="1" applyBorder="1" applyAlignment="1"/>
    <xf numFmtId="166" fontId="14" fillId="33" borderId="0" xfId="28" applyNumberFormat="1" applyFont="1" applyFill="1" applyAlignment="1">
      <alignment horizontal="center"/>
    </xf>
    <xf numFmtId="0" fontId="15" fillId="33" borderId="0" xfId="0" applyFont="1" applyFill="1" applyBorder="1"/>
    <xf numFmtId="0" fontId="14" fillId="33" borderId="0" xfId="0" applyFont="1" applyFill="1" applyAlignment="1">
      <alignment wrapText="1"/>
    </xf>
    <xf numFmtId="3" fontId="7" fillId="33" borderId="0" xfId="0" applyNumberFormat="1" applyFont="1" applyFill="1" applyBorder="1"/>
    <xf numFmtId="41" fontId="7" fillId="33" borderId="0" xfId="0" applyNumberFormat="1" applyFont="1" applyFill="1"/>
    <xf numFmtId="3" fontId="14" fillId="33" borderId="0" xfId="0" applyNumberFormat="1" applyFont="1" applyFill="1" applyBorder="1" applyAlignment="1">
      <alignment horizontal="center" wrapText="1"/>
    </xf>
    <xf numFmtId="3" fontId="14" fillId="33" borderId="0" xfId="0" applyNumberFormat="1" applyFont="1" applyFill="1" applyBorder="1" applyAlignment="1">
      <alignment horizontal="center"/>
    </xf>
    <xf numFmtId="166" fontId="7" fillId="33" borderId="0" xfId="28" applyNumberFormat="1" applyFont="1" applyFill="1" applyBorder="1"/>
    <xf numFmtId="165" fontId="7" fillId="33" borderId="13" xfId="28" applyNumberFormat="1" applyFont="1" applyFill="1" applyBorder="1"/>
    <xf numFmtId="165" fontId="7" fillId="33" borderId="19" xfId="28" applyNumberFormat="1" applyFont="1" applyFill="1" applyBorder="1"/>
    <xf numFmtId="165" fontId="7" fillId="33" borderId="18" xfId="28" applyNumberFormat="1" applyFont="1" applyFill="1" applyBorder="1"/>
    <xf numFmtId="165" fontId="7" fillId="33" borderId="22" xfId="28" applyNumberFormat="1" applyFont="1" applyFill="1" applyBorder="1"/>
    <xf numFmtId="165" fontId="7" fillId="33" borderId="14" xfId="28" applyNumberFormat="1" applyFont="1" applyFill="1" applyBorder="1"/>
    <xf numFmtId="165" fontId="7" fillId="33" borderId="0" xfId="28" applyNumberFormat="1" applyFont="1" applyFill="1" applyBorder="1"/>
    <xf numFmtId="3" fontId="14" fillId="33" borderId="0" xfId="0" applyNumberFormat="1" applyFont="1" applyFill="1" applyBorder="1"/>
    <xf numFmtId="165" fontId="7" fillId="33" borderId="21" xfId="28" applyNumberFormat="1" applyFont="1" applyFill="1" applyBorder="1"/>
    <xf numFmtId="165" fontId="7" fillId="33" borderId="12" xfId="28" applyNumberFormat="1" applyFont="1" applyFill="1" applyBorder="1"/>
    <xf numFmtId="165" fontId="14" fillId="33" borderId="24" xfId="28" applyNumberFormat="1" applyFont="1" applyFill="1" applyBorder="1"/>
    <xf numFmtId="166" fontId="7" fillId="33" borderId="0" xfId="28" applyNumberFormat="1" applyFont="1" applyFill="1"/>
    <xf numFmtId="0" fontId="14" fillId="33" borderId="0" xfId="0" applyFont="1" applyFill="1" applyBorder="1" applyAlignment="1">
      <alignment horizontal="center" vertical="top" wrapText="1"/>
    </xf>
    <xf numFmtId="165" fontId="7" fillId="33" borderId="0" xfId="28" applyNumberFormat="1" applyFont="1" applyFill="1"/>
    <xf numFmtId="0" fontId="44" fillId="33" borderId="0" xfId="0" applyFont="1" applyFill="1"/>
    <xf numFmtId="166" fontId="14" fillId="33" borderId="0" xfId="28" applyNumberFormat="1" applyFont="1" applyFill="1" applyBorder="1" applyAlignment="1">
      <alignment horizontal="center" wrapText="1"/>
    </xf>
    <xf numFmtId="165" fontId="14" fillId="33" borderId="0" xfId="0" applyNumberFormat="1" applyFont="1" applyFill="1" applyBorder="1"/>
    <xf numFmtId="0" fontId="44" fillId="33" borderId="0" xfId="0" applyFont="1" applyFill="1" applyAlignment="1">
      <alignment vertical="top"/>
    </xf>
    <xf numFmtId="165" fontId="14" fillId="33" borderId="33" xfId="0" applyNumberFormat="1" applyFont="1" applyFill="1" applyBorder="1"/>
    <xf numFmtId="166" fontId="14" fillId="33" borderId="0" xfId="28" applyNumberFormat="1" applyFont="1" applyFill="1" applyBorder="1"/>
    <xf numFmtId="166" fontId="14" fillId="33" borderId="0" xfId="28" applyNumberFormat="1" applyFont="1" applyFill="1"/>
    <xf numFmtId="0" fontId="17" fillId="33" borderId="0" xfId="0" applyNumberFormat="1" applyFont="1" applyFill="1" applyBorder="1" applyAlignment="1"/>
    <xf numFmtId="0" fontId="7" fillId="33" borderId="0" xfId="0" applyNumberFormat="1" applyFont="1" applyFill="1"/>
    <xf numFmtId="0" fontId="7" fillId="33" borderId="0" xfId="0" applyNumberFormat="1" applyFont="1" applyFill="1" applyBorder="1"/>
    <xf numFmtId="0" fontId="15" fillId="33" borderId="0" xfId="28" applyNumberFormat="1" applyFont="1" applyFill="1"/>
    <xf numFmtId="165" fontId="7" fillId="33" borderId="33" xfId="28" applyNumberFormat="1" applyFont="1" applyFill="1" applyBorder="1"/>
    <xf numFmtId="0" fontId="7" fillId="33" borderId="0" xfId="28" applyNumberFormat="1" applyFont="1" applyFill="1"/>
    <xf numFmtId="0" fontId="15" fillId="33" borderId="0" xfId="0" applyNumberFormat="1" applyFont="1" applyFill="1" applyBorder="1"/>
    <xf numFmtId="0" fontId="7" fillId="33" borderId="0" xfId="0" applyFont="1" applyFill="1" applyBorder="1" applyAlignment="1">
      <alignment vertical="top" wrapText="1"/>
    </xf>
    <xf numFmtId="165" fontId="7" fillId="33" borderId="35" xfId="28" applyNumberFormat="1" applyFont="1" applyFill="1" applyBorder="1"/>
    <xf numFmtId="165" fontId="7" fillId="33" borderId="0" xfId="0" applyNumberFormat="1" applyFont="1" applyFill="1"/>
    <xf numFmtId="166" fontId="7" fillId="33" borderId="0" xfId="0" applyNumberFormat="1" applyFont="1" applyFill="1"/>
    <xf numFmtId="0" fontId="7" fillId="33" borderId="0" xfId="0" quotePrefix="1" applyFont="1" applyFill="1"/>
    <xf numFmtId="165" fontId="7" fillId="33" borderId="13" xfId="0" applyNumberFormat="1" applyFont="1" applyFill="1" applyBorder="1"/>
    <xf numFmtId="0" fontId="7" fillId="33" borderId="0" xfId="0" applyFont="1" applyFill="1" applyAlignment="1"/>
    <xf numFmtId="0" fontId="72" fillId="33" borderId="0" xfId="36" quotePrefix="1" applyFont="1" applyFill="1" applyAlignment="1" applyProtection="1">
      <alignment horizontal="center"/>
    </xf>
    <xf numFmtId="0" fontId="7" fillId="33" borderId="0" xfId="28" applyNumberFormat="1" applyFont="1" applyFill="1" applyBorder="1"/>
    <xf numFmtId="165" fontId="7" fillId="33" borderId="0" xfId="0" applyNumberFormat="1" applyFont="1" applyFill="1" applyBorder="1"/>
    <xf numFmtId="0" fontId="7" fillId="33" borderId="0" xfId="0" applyFont="1" applyFill="1" applyAlignment="1">
      <alignment horizontal="left" wrapText="1"/>
    </xf>
    <xf numFmtId="165" fontId="7" fillId="33" borderId="33" xfId="0" applyNumberFormat="1" applyFont="1" applyFill="1" applyBorder="1"/>
    <xf numFmtId="164" fontId="7" fillId="0" borderId="0" xfId="28" applyFont="1"/>
    <xf numFmtId="164" fontId="7" fillId="0" borderId="0" xfId="0" applyNumberFormat="1" applyFont="1"/>
    <xf numFmtId="0" fontId="14" fillId="33" borderId="0" xfId="0" applyFont="1" applyFill="1" applyBorder="1" applyAlignment="1">
      <alignment horizontal="center"/>
    </xf>
    <xf numFmtId="0" fontId="14" fillId="33" borderId="11" xfId="0" applyFont="1" applyFill="1" applyBorder="1" applyAlignment="1">
      <alignment horizontal="center"/>
    </xf>
    <xf numFmtId="0" fontId="14" fillId="33" borderId="15" xfId="0" applyFont="1" applyFill="1" applyBorder="1" applyAlignment="1">
      <alignment horizontal="center" vertical="center" wrapText="1"/>
    </xf>
    <xf numFmtId="0" fontId="18" fillId="26" borderId="0" xfId="36" applyFill="1" applyAlignment="1" applyProtection="1">
      <alignment horizontal="left"/>
    </xf>
    <xf numFmtId="166" fontId="7" fillId="33" borderId="13" xfId="28" applyNumberFormat="1" applyFont="1" applyFill="1" applyBorder="1"/>
    <xf numFmtId="0" fontId="15" fillId="33" borderId="0" xfId="0" applyFont="1" applyFill="1" applyAlignment="1">
      <alignment horizontal="left" wrapText="1"/>
    </xf>
    <xf numFmtId="0" fontId="7" fillId="33" borderId="0" xfId="0" applyFont="1" applyFill="1" applyAlignment="1">
      <alignment wrapText="1"/>
    </xf>
    <xf numFmtId="165" fontId="7" fillId="33" borderId="0" xfId="28" applyNumberFormat="1" applyFont="1" applyFill="1" applyBorder="1" applyAlignment="1">
      <alignment horizontal="right"/>
    </xf>
    <xf numFmtId="3" fontId="7" fillId="25" borderId="0" xfId="0" quotePrefix="1" applyNumberFormat="1" applyFont="1" applyFill="1" applyAlignment="1">
      <alignment horizontal="left"/>
    </xf>
    <xf numFmtId="3" fontId="20" fillId="26" borderId="0" xfId="0" quotePrefix="1" applyNumberFormat="1" applyFont="1" applyFill="1" applyAlignment="1">
      <alignment horizontal="left"/>
    </xf>
    <xf numFmtId="0" fontId="24" fillId="30" borderId="0" xfId="0" applyFont="1" applyFill="1" applyAlignment="1">
      <alignment horizontal="left"/>
    </xf>
    <xf numFmtId="0" fontId="7" fillId="33" borderId="25" xfId="0" applyFont="1" applyFill="1" applyBorder="1"/>
    <xf numFmtId="0" fontId="7" fillId="0" borderId="0" xfId="46" applyFont="1" applyAlignment="1"/>
    <xf numFmtId="0" fontId="7" fillId="33" borderId="36" xfId="0" applyFont="1" applyFill="1" applyBorder="1"/>
    <xf numFmtId="166" fontId="14" fillId="33" borderId="36" xfId="28" applyNumberFormat="1" applyFont="1" applyFill="1" applyBorder="1" applyAlignment="1">
      <alignment horizontal="center"/>
    </xf>
    <xf numFmtId="0" fontId="14" fillId="33" borderId="36" xfId="0" quotePrefix="1" applyFont="1" applyFill="1" applyBorder="1" applyAlignment="1">
      <alignment horizontal="center"/>
    </xf>
    <xf numFmtId="0" fontId="14" fillId="33" borderId="36" xfId="0" applyFont="1" applyFill="1" applyBorder="1" applyAlignment="1">
      <alignment horizontal="center"/>
    </xf>
    <xf numFmtId="0" fontId="0" fillId="33" borderId="42" xfId="0" applyFill="1" applyBorder="1"/>
    <xf numFmtId="0" fontId="0" fillId="33" borderId="36" xfId="0" applyFill="1" applyBorder="1"/>
    <xf numFmtId="0" fontId="14" fillId="33" borderId="36" xfId="0" applyFont="1" applyFill="1" applyBorder="1"/>
    <xf numFmtId="0" fontId="14" fillId="33" borderId="43" xfId="0" quotePrefix="1" applyFont="1" applyFill="1" applyBorder="1" applyAlignment="1">
      <alignment horizontal="center"/>
    </xf>
    <xf numFmtId="0" fontId="7" fillId="33" borderId="42" xfId="0" applyFont="1" applyFill="1" applyBorder="1"/>
    <xf numFmtId="0" fontId="7" fillId="33" borderId="11" xfId="0" applyFont="1" applyFill="1" applyBorder="1"/>
    <xf numFmtId="3" fontId="7" fillId="33" borderId="0" xfId="0" applyNumberFormat="1" applyFont="1" applyFill="1"/>
    <xf numFmtId="0" fontId="7" fillId="33" borderId="0" xfId="0" applyFont="1" applyFill="1" applyBorder="1" applyAlignment="1">
      <alignment wrapText="1"/>
    </xf>
    <xf numFmtId="165" fontId="7" fillId="33" borderId="11" xfId="0" applyNumberFormat="1" applyFont="1" applyFill="1" applyBorder="1"/>
    <xf numFmtId="0" fontId="7" fillId="33" borderId="12" xfId="0" applyFont="1" applyFill="1" applyBorder="1"/>
    <xf numFmtId="0" fontId="7" fillId="33" borderId="13" xfId="0" applyFont="1" applyFill="1" applyBorder="1"/>
    <xf numFmtId="166" fontId="7" fillId="33" borderId="14" xfId="28" applyNumberFormat="1" applyFont="1" applyFill="1" applyBorder="1"/>
    <xf numFmtId="0" fontId="7" fillId="33" borderId="0" xfId="0" applyFont="1" applyFill="1" applyBorder="1" applyAlignment="1">
      <alignment vertical="center" wrapText="1"/>
    </xf>
    <xf numFmtId="0" fontId="14" fillId="33" borderId="0" xfId="0" applyFont="1" applyFill="1" applyAlignment="1">
      <alignment horizontal="center"/>
    </xf>
    <xf numFmtId="0" fontId="14" fillId="33" borderId="0" xfId="0" applyFont="1" applyFill="1" applyBorder="1" applyAlignment="1">
      <alignment horizontal="center"/>
    </xf>
    <xf numFmtId="0" fontId="14" fillId="33" borderId="11" xfId="0" applyFont="1" applyFill="1" applyBorder="1" applyAlignment="1">
      <alignment horizontal="center"/>
    </xf>
    <xf numFmtId="0" fontId="14" fillId="0" borderId="0" xfId="0" applyFont="1" applyFill="1" applyBorder="1" applyAlignment="1">
      <alignment horizontal="center"/>
    </xf>
    <xf numFmtId="0" fontId="14" fillId="0" borderId="0" xfId="0" applyFont="1" applyAlignment="1">
      <alignment horizontal="center"/>
    </xf>
    <xf numFmtId="0" fontId="7" fillId="33" borderId="28" xfId="0" applyFont="1" applyFill="1" applyBorder="1"/>
    <xf numFmtId="0" fontId="7" fillId="33" borderId="29" xfId="0" applyFont="1" applyFill="1" applyBorder="1"/>
    <xf numFmtId="0" fontId="7" fillId="33" borderId="26" xfId="0" applyFont="1" applyFill="1" applyBorder="1"/>
    <xf numFmtId="0" fontId="7" fillId="33" borderId="27" xfId="0" applyFont="1" applyFill="1" applyBorder="1"/>
    <xf numFmtId="0" fontId="7" fillId="33" borderId="31" xfId="0" applyFont="1" applyFill="1" applyBorder="1"/>
    <xf numFmtId="0" fontId="69" fillId="33" borderId="29" xfId="64" applyFont="1" applyFill="1" applyBorder="1"/>
    <xf numFmtId="0" fontId="68" fillId="33" borderId="29" xfId="64" applyFont="1" applyFill="1" applyBorder="1"/>
    <xf numFmtId="0" fontId="68" fillId="33" borderId="32" xfId="64" applyFont="1" applyFill="1" applyBorder="1"/>
    <xf numFmtId="0" fontId="68" fillId="0" borderId="0" xfId="64" applyFont="1"/>
    <xf numFmtId="0" fontId="69" fillId="33" borderId="0" xfId="64" applyFont="1" applyFill="1" applyBorder="1"/>
    <xf numFmtId="0" fontId="68" fillId="33" borderId="0" xfId="64" applyFont="1" applyFill="1" applyBorder="1"/>
    <xf numFmtId="0" fontId="68" fillId="33" borderId="27" xfId="64" applyFont="1" applyFill="1" applyBorder="1"/>
    <xf numFmtId="0" fontId="69" fillId="33" borderId="26" xfId="64" applyFont="1" applyFill="1" applyBorder="1"/>
    <xf numFmtId="0" fontId="69" fillId="33" borderId="41" xfId="64" applyFont="1" applyFill="1" applyBorder="1"/>
    <xf numFmtId="0" fontId="69" fillId="33" borderId="36" xfId="64" applyFont="1" applyFill="1" applyBorder="1"/>
    <xf numFmtId="0" fontId="69" fillId="33" borderId="38" xfId="64" applyFont="1" applyFill="1" applyBorder="1"/>
    <xf numFmtId="0" fontId="68" fillId="0" borderId="0" xfId="64" applyFont="1" applyBorder="1"/>
    <xf numFmtId="0" fontId="68" fillId="33" borderId="26" xfId="64" applyFont="1" applyFill="1" applyBorder="1"/>
    <xf numFmtId="0" fontId="69" fillId="33" borderId="20" xfId="64" applyFont="1" applyFill="1" applyBorder="1"/>
    <xf numFmtId="0" fontId="69" fillId="33" borderId="37" xfId="64" applyFont="1" applyFill="1" applyBorder="1"/>
    <xf numFmtId="0" fontId="69" fillId="33" borderId="20" xfId="64" applyFont="1" applyFill="1" applyBorder="1" applyAlignment="1">
      <alignment vertical="top"/>
    </xf>
    <xf numFmtId="0" fontId="69" fillId="33" borderId="20" xfId="64" applyFont="1" applyFill="1" applyBorder="1" applyAlignment="1">
      <alignment wrapText="1"/>
    </xf>
    <xf numFmtId="0" fontId="69" fillId="33" borderId="20" xfId="64" applyFont="1" applyFill="1" applyBorder="1" applyAlignment="1">
      <alignment vertical="top" wrapText="1"/>
    </xf>
    <xf numFmtId="0" fontId="69" fillId="33" borderId="37" xfId="64" applyFont="1" applyFill="1" applyBorder="1" applyAlignment="1">
      <alignment vertical="top" wrapText="1"/>
    </xf>
    <xf numFmtId="4" fontId="68" fillId="33" borderId="0" xfId="64" applyNumberFormat="1" applyFont="1" applyFill="1" applyBorder="1"/>
    <xf numFmtId="4" fontId="68" fillId="33" borderId="27" xfId="64" applyNumberFormat="1" applyFont="1" applyFill="1" applyBorder="1"/>
    <xf numFmtId="4" fontId="68" fillId="33" borderId="13" xfId="64" applyNumberFormat="1" applyFont="1" applyFill="1" applyBorder="1"/>
    <xf numFmtId="4" fontId="69" fillId="33" borderId="36" xfId="64" applyNumberFormat="1" applyFont="1" applyFill="1" applyBorder="1"/>
    <xf numFmtId="164" fontId="69" fillId="33" borderId="36" xfId="64" applyNumberFormat="1" applyFont="1" applyFill="1" applyBorder="1"/>
    <xf numFmtId="0" fontId="69" fillId="33" borderId="37" xfId="64" applyFont="1" applyFill="1" applyBorder="1" applyAlignment="1">
      <alignment vertical="top"/>
    </xf>
    <xf numFmtId="164" fontId="68" fillId="33" borderId="0" xfId="64" applyNumberFormat="1" applyFont="1" applyFill="1" applyBorder="1"/>
    <xf numFmtId="164" fontId="68" fillId="33" borderId="27" xfId="64" applyNumberFormat="1" applyFont="1" applyFill="1" applyBorder="1"/>
    <xf numFmtId="164" fontId="68" fillId="0" borderId="0" xfId="64" applyNumberFormat="1" applyFont="1"/>
    <xf numFmtId="0" fontId="68" fillId="33" borderId="26" xfId="64" applyFont="1" applyFill="1" applyBorder="1" applyAlignment="1"/>
    <xf numFmtId="0" fontId="68" fillId="33" borderId="30" xfId="64" applyFont="1" applyFill="1" applyBorder="1"/>
    <xf numFmtId="0" fontId="69" fillId="33" borderId="20" xfId="64" applyFont="1" applyFill="1" applyBorder="1" applyAlignment="1">
      <alignment horizontal="right" wrapText="1"/>
    </xf>
    <xf numFmtId="0" fontId="69" fillId="33" borderId="20" xfId="64" applyFont="1" applyFill="1" applyBorder="1" applyAlignment="1">
      <alignment horizontal="right" vertical="top"/>
    </xf>
    <xf numFmtId="0" fontId="81" fillId="33" borderId="0" xfId="0" applyFont="1" applyFill="1" applyAlignment="1">
      <alignment vertical="center" wrapText="1"/>
    </xf>
    <xf numFmtId="0" fontId="82" fillId="33" borderId="0" xfId="0" applyFont="1" applyFill="1" applyAlignment="1">
      <alignment vertical="center" wrapText="1"/>
    </xf>
    <xf numFmtId="0" fontId="80" fillId="33" borderId="0" xfId="0" applyFont="1" applyFill="1" applyAlignment="1">
      <alignment vertical="center" wrapText="1"/>
    </xf>
    <xf numFmtId="0" fontId="83" fillId="33" borderId="0" xfId="0" applyFont="1" applyFill="1" applyAlignment="1">
      <alignment vertical="center" wrapText="1"/>
    </xf>
    <xf numFmtId="0" fontId="83" fillId="33" borderId="0" xfId="0" applyFont="1" applyFill="1" applyAlignment="1">
      <alignment vertical="center"/>
    </xf>
    <xf numFmtId="0" fontId="80" fillId="33" borderId="0" xfId="0" applyFont="1" applyFill="1" applyAlignment="1">
      <alignment vertical="center"/>
    </xf>
    <xf numFmtId="0" fontId="14" fillId="0" borderId="16" xfId="0" applyFont="1" applyFill="1" applyBorder="1" applyAlignment="1">
      <alignment vertical="center"/>
    </xf>
    <xf numFmtId="0" fontId="14" fillId="0" borderId="20"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0" xfId="0" applyFont="1" applyFill="1" applyAlignment="1">
      <alignment horizontal="center" vertical="center" wrapText="1"/>
    </xf>
    <xf numFmtId="0" fontId="0" fillId="0" borderId="10" xfId="0" applyFill="1" applyBorder="1"/>
    <xf numFmtId="0" fontId="0" fillId="0" borderId="0" xfId="0" applyFill="1" applyBorder="1"/>
    <xf numFmtId="0" fontId="7" fillId="0" borderId="21" xfId="0" applyFont="1" applyFill="1" applyBorder="1" applyAlignment="1">
      <alignment horizontal="center"/>
    </xf>
    <xf numFmtId="0" fontId="14" fillId="0" borderId="23" xfId="0" applyFont="1" applyFill="1" applyBorder="1" applyAlignment="1">
      <alignment horizontal="center"/>
    </xf>
    <xf numFmtId="0" fontId="14" fillId="0" borderId="21" xfId="0" applyFont="1" applyFill="1" applyBorder="1" applyAlignment="1">
      <alignment horizontal="center"/>
    </xf>
    <xf numFmtId="0" fontId="7" fillId="0" borderId="10" xfId="0" applyFont="1" applyFill="1" applyBorder="1"/>
    <xf numFmtId="165" fontId="7" fillId="0" borderId="0" xfId="0" applyNumberFormat="1" applyFont="1" applyFill="1" applyBorder="1"/>
    <xf numFmtId="165" fontId="0" fillId="0" borderId="10" xfId="0" applyNumberFormat="1" applyFill="1" applyBorder="1"/>
    <xf numFmtId="165" fontId="0" fillId="0" borderId="0" xfId="0" applyNumberFormat="1" applyFill="1" applyBorder="1"/>
    <xf numFmtId="165" fontId="0" fillId="0" borderId="11" xfId="0" applyNumberFormat="1" applyFill="1" applyBorder="1"/>
    <xf numFmtId="165" fontId="0" fillId="0" borderId="0" xfId="0" applyNumberFormat="1" applyFill="1"/>
    <xf numFmtId="0" fontId="14" fillId="0" borderId="10" xfId="0" applyFont="1" applyFill="1" applyBorder="1"/>
    <xf numFmtId="0" fontId="14" fillId="0" borderId="12" xfId="0" applyFont="1" applyFill="1" applyBorder="1"/>
    <xf numFmtId="165" fontId="0" fillId="0" borderId="33" xfId="0" applyNumberFormat="1" applyFill="1" applyBorder="1"/>
    <xf numFmtId="0" fontId="0" fillId="0" borderId="0" xfId="0" applyFont="1" applyFill="1" applyBorder="1"/>
    <xf numFmtId="0" fontId="54" fillId="0" borderId="24" xfId="50" applyNumberFormat="1" applyFont="1" applyFill="1" applyBorder="1" applyAlignment="1">
      <alignment horizontal="left"/>
    </xf>
    <xf numFmtId="0" fontId="54" fillId="0" borderId="23" xfId="50" applyNumberFormat="1" applyFont="1" applyFill="1" applyBorder="1" applyAlignment="1">
      <alignment horizontal="right"/>
    </xf>
    <xf numFmtId="0" fontId="78" fillId="0" borderId="0" xfId="0" applyFont="1"/>
    <xf numFmtId="0" fontId="84" fillId="0" borderId="0" xfId="50" applyNumberFormat="1" applyFont="1" applyFill="1" applyBorder="1" applyAlignment="1">
      <alignment horizontal="left"/>
    </xf>
    <xf numFmtId="0" fontId="84" fillId="0" borderId="11" xfId="50" applyNumberFormat="1" applyFont="1" applyFill="1" applyBorder="1" applyAlignment="1">
      <alignment horizontal="left"/>
    </xf>
    <xf numFmtId="0" fontId="84" fillId="0" borderId="13" xfId="50" applyNumberFormat="1" applyFont="1" applyFill="1" applyBorder="1" applyAlignment="1">
      <alignment horizontal="left"/>
    </xf>
    <xf numFmtId="0" fontId="84" fillId="0" borderId="14" xfId="50" applyNumberFormat="1" applyFont="1" applyFill="1" applyBorder="1" applyAlignment="1">
      <alignment horizontal="left"/>
    </xf>
    <xf numFmtId="169" fontId="54" fillId="0" borderId="44" xfId="50" applyNumberFormat="1" applyFont="1" applyFill="1" applyBorder="1" applyAlignment="1" applyProtection="1"/>
    <xf numFmtId="169" fontId="54" fillId="0" borderId="0" xfId="50" applyNumberFormat="1" applyFont="1" applyAlignment="1" applyProtection="1"/>
    <xf numFmtId="169" fontId="84" fillId="0" borderId="0" xfId="50" applyNumberFormat="1" applyFont="1" applyBorder="1" applyAlignment="1" applyProtection="1"/>
    <xf numFmtId="0" fontId="84" fillId="0" borderId="0" xfId="0" applyFont="1" applyFill="1" applyBorder="1" applyAlignment="1">
      <alignment horizontal="center"/>
    </xf>
    <xf numFmtId="0" fontId="79" fillId="0" borderId="21" xfId="0" applyFont="1" applyBorder="1" applyAlignment="1">
      <alignment vertical="center"/>
    </xf>
    <xf numFmtId="0" fontId="79" fillId="0" borderId="24" xfId="0" applyFont="1" applyBorder="1" applyAlignment="1">
      <alignment horizontal="center" vertical="center" wrapText="1"/>
    </xf>
    <xf numFmtId="0" fontId="78" fillId="0" borderId="24" xfId="0" applyFont="1" applyBorder="1" applyAlignment="1">
      <alignment vertical="center"/>
    </xf>
    <xf numFmtId="0" fontId="78" fillId="0" borderId="24" xfId="0" applyFont="1" applyBorder="1"/>
    <xf numFmtId="0" fontId="79" fillId="0" borderId="23" xfId="0" applyFont="1" applyBorder="1" applyAlignment="1">
      <alignment horizontal="center" vertical="center" wrapText="1"/>
    </xf>
    <xf numFmtId="0" fontId="78" fillId="0" borderId="12" xfId="0" applyFont="1" applyBorder="1"/>
    <xf numFmtId="0" fontId="79" fillId="0" borderId="13" xfId="0" applyFont="1" applyBorder="1" applyAlignment="1">
      <alignment horizontal="center"/>
    </xf>
    <xf numFmtId="0" fontId="79" fillId="0" borderId="14" xfId="0" applyFont="1" applyBorder="1" applyAlignment="1">
      <alignment horizontal="center"/>
    </xf>
    <xf numFmtId="0" fontId="79" fillId="0" borderId="0" xfId="0" applyFont="1"/>
    <xf numFmtId="170" fontId="78" fillId="0" borderId="0" xfId="28" applyNumberFormat="1" applyFont="1"/>
    <xf numFmtId="171" fontId="78" fillId="0" borderId="0" xfId="28" applyNumberFormat="1" applyFont="1" applyFill="1"/>
    <xf numFmtId="171" fontId="78" fillId="0" borderId="0" xfId="28" applyNumberFormat="1" applyFont="1"/>
    <xf numFmtId="170" fontId="78" fillId="0" borderId="0" xfId="0" applyNumberFormat="1" applyFont="1"/>
    <xf numFmtId="172" fontId="78" fillId="0" borderId="0" xfId="28" applyNumberFormat="1" applyFont="1"/>
    <xf numFmtId="171" fontId="78" fillId="0" borderId="24" xfId="28" applyNumberFormat="1" applyFont="1" applyBorder="1"/>
    <xf numFmtId="171" fontId="78" fillId="0" borderId="0" xfId="28" applyNumberFormat="1" applyFont="1" applyBorder="1"/>
    <xf numFmtId="170" fontId="78" fillId="0" borderId="35" xfId="28" applyNumberFormat="1" applyFont="1" applyBorder="1"/>
    <xf numFmtId="170" fontId="78" fillId="0" borderId="0" xfId="28" applyNumberFormat="1" applyFont="1" applyBorder="1"/>
    <xf numFmtId="0" fontId="78" fillId="0" borderId="0" xfId="0" applyFont="1" applyBorder="1"/>
    <xf numFmtId="0" fontId="14" fillId="32" borderId="0" xfId="0" applyFont="1" applyFill="1"/>
    <xf numFmtId="0" fontId="14" fillId="33" borderId="0" xfId="0" applyFont="1" applyFill="1" applyBorder="1" applyAlignment="1">
      <alignment horizontal="center"/>
    </xf>
    <xf numFmtId="0" fontId="14" fillId="33" borderId="0" xfId="0" applyFont="1" applyFill="1" applyAlignment="1">
      <alignment horizontal="center"/>
    </xf>
    <xf numFmtId="0" fontId="74" fillId="33" borderId="10" xfId="0" applyFont="1" applyFill="1" applyBorder="1"/>
    <xf numFmtId="0" fontId="14" fillId="33" borderId="26" xfId="0" applyFont="1" applyFill="1" applyBorder="1" applyAlignment="1">
      <alignment horizontal="left"/>
    </xf>
    <xf numFmtId="0" fontId="74" fillId="33" borderId="0" xfId="0" applyFont="1" applyFill="1"/>
    <xf numFmtId="165" fontId="7" fillId="33" borderId="16" xfId="28" applyNumberFormat="1" applyFont="1" applyFill="1" applyBorder="1"/>
    <xf numFmtId="165" fontId="7" fillId="33" borderId="15" xfId="28" applyNumberFormat="1" applyFont="1" applyFill="1" applyBorder="1"/>
    <xf numFmtId="0" fontId="7" fillId="33" borderId="28" xfId="46" applyFill="1" applyBorder="1"/>
    <xf numFmtId="0" fontId="75" fillId="33" borderId="29" xfId="66" applyFont="1" applyFill="1" applyBorder="1"/>
    <xf numFmtId="3" fontId="74" fillId="33" borderId="29" xfId="46" applyNumberFormat="1" applyFont="1" applyFill="1" applyBorder="1"/>
    <xf numFmtId="3" fontId="7" fillId="33" borderId="29" xfId="46" applyNumberFormat="1" applyFill="1" applyBorder="1"/>
    <xf numFmtId="0" fontId="74" fillId="33" borderId="32" xfId="46" applyFont="1" applyFill="1" applyBorder="1"/>
    <xf numFmtId="0" fontId="7" fillId="0" borderId="0" xfId="46"/>
    <xf numFmtId="0" fontId="7" fillId="33" borderId="26" xfId="46" applyFill="1" applyBorder="1"/>
    <xf numFmtId="0" fontId="70" fillId="33" borderId="0" xfId="66" applyFont="1" applyFill="1" applyBorder="1"/>
    <xf numFmtId="3" fontId="74" fillId="33" borderId="0" xfId="46" applyNumberFormat="1" applyFont="1" applyFill="1" applyBorder="1"/>
    <xf numFmtId="3" fontId="7" fillId="33" borderId="0" xfId="46" applyNumberFormat="1" applyFill="1" applyBorder="1"/>
    <xf numFmtId="0" fontId="74" fillId="33" borderId="27" xfId="46" applyFont="1" applyFill="1" applyBorder="1"/>
    <xf numFmtId="0" fontId="70" fillId="33" borderId="30" xfId="46" applyFont="1" applyFill="1" applyBorder="1"/>
    <xf numFmtId="3" fontId="7" fillId="33" borderId="25" xfId="46" applyNumberFormat="1" applyFill="1" applyBorder="1"/>
    <xf numFmtId="3" fontId="74" fillId="33" borderId="25" xfId="46" applyNumberFormat="1" applyFont="1" applyFill="1" applyBorder="1"/>
    <xf numFmtId="0" fontId="74" fillId="33" borderId="31" xfId="46" applyFont="1" applyFill="1" applyBorder="1"/>
    <xf numFmtId="0" fontId="14" fillId="33" borderId="30" xfId="46" applyFont="1" applyFill="1" applyBorder="1"/>
    <xf numFmtId="3" fontId="14" fillId="33" borderId="25" xfId="46" applyNumberFormat="1" applyFont="1" applyFill="1" applyBorder="1"/>
    <xf numFmtId="3" fontId="67" fillId="33" borderId="25" xfId="46" applyNumberFormat="1" applyFont="1" applyFill="1" applyBorder="1"/>
    <xf numFmtId="0" fontId="67" fillId="33" borderId="31" xfId="46" applyFont="1" applyFill="1" applyBorder="1"/>
    <xf numFmtId="0" fontId="14" fillId="33" borderId="26" xfId="46" applyFont="1" applyFill="1" applyBorder="1"/>
    <xf numFmtId="3" fontId="14" fillId="33" borderId="0" xfId="46" applyNumberFormat="1" applyFont="1" applyFill="1" applyBorder="1" applyAlignment="1">
      <alignment horizontal="center"/>
    </xf>
    <xf numFmtId="3" fontId="14" fillId="33" borderId="0" xfId="46" applyNumberFormat="1" applyFont="1" applyFill="1" applyBorder="1" applyAlignment="1">
      <alignment horizontal="center" wrapText="1"/>
    </xf>
    <xf numFmtId="3" fontId="67" fillId="33" borderId="0" xfId="46" applyNumberFormat="1" applyFont="1" applyFill="1" applyBorder="1" applyAlignment="1">
      <alignment horizontal="center"/>
    </xf>
    <xf numFmtId="0" fontId="67" fillId="33" borderId="27" xfId="46" applyFont="1" applyFill="1" applyBorder="1" applyAlignment="1">
      <alignment horizontal="center"/>
    </xf>
    <xf numFmtId="3" fontId="14" fillId="33" borderId="25" xfId="46" applyNumberFormat="1" applyFont="1" applyFill="1" applyBorder="1" applyAlignment="1">
      <alignment horizontal="center"/>
    </xf>
    <xf numFmtId="3" fontId="67" fillId="33" borderId="25" xfId="46" applyNumberFormat="1" applyFont="1" applyFill="1" applyBorder="1" applyAlignment="1">
      <alignment horizontal="center"/>
    </xf>
    <xf numFmtId="0" fontId="67" fillId="33" borderId="31" xfId="46" applyFont="1" applyFill="1" applyBorder="1" applyAlignment="1">
      <alignment horizontal="center"/>
    </xf>
    <xf numFmtId="3" fontId="7" fillId="33" borderId="0" xfId="46" applyNumberFormat="1" applyFill="1" applyBorder="1" applyAlignment="1">
      <alignment horizontal="right" vertical="center"/>
    </xf>
    <xf numFmtId="3" fontId="74" fillId="33" borderId="0" xfId="46" applyNumberFormat="1" applyFont="1" applyFill="1" applyBorder="1" applyAlignment="1">
      <alignment horizontal="right" vertical="center"/>
    </xf>
    <xf numFmtId="0" fontId="74" fillId="33" borderId="27" xfId="46" applyFont="1" applyFill="1" applyBorder="1" applyAlignment="1">
      <alignment horizontal="right" vertical="center"/>
    </xf>
    <xf numFmtId="0" fontId="70" fillId="33" borderId="26" xfId="46" applyFont="1" applyFill="1" applyBorder="1"/>
    <xf numFmtId="3" fontId="7" fillId="33" borderId="25" xfId="46" applyNumberFormat="1" applyFill="1" applyBorder="1" applyAlignment="1">
      <alignment horizontal="right" vertical="center"/>
    </xf>
    <xf numFmtId="3" fontId="7" fillId="33" borderId="39" xfId="46" applyNumberFormat="1" applyFill="1" applyBorder="1" applyAlignment="1">
      <alignment horizontal="right" vertical="center"/>
    </xf>
    <xf numFmtId="0" fontId="74" fillId="0" borderId="0" xfId="46" applyFont="1"/>
    <xf numFmtId="0" fontId="7" fillId="33" borderId="30" xfId="46" applyFill="1" applyBorder="1"/>
    <xf numFmtId="3" fontId="7" fillId="0" borderId="0" xfId="46" applyNumberFormat="1"/>
    <xf numFmtId="3" fontId="74" fillId="0" borderId="0" xfId="46" applyNumberFormat="1" applyFont="1"/>
    <xf numFmtId="164" fontId="0" fillId="33" borderId="0" xfId="0" applyNumberFormat="1" applyFill="1"/>
    <xf numFmtId="164" fontId="69" fillId="33" borderId="0" xfId="64" applyNumberFormat="1" applyFont="1" applyFill="1" applyBorder="1"/>
    <xf numFmtId="164" fontId="7" fillId="33" borderId="0" xfId="0" applyNumberFormat="1" applyFont="1" applyFill="1" applyBorder="1"/>
    <xf numFmtId="0" fontId="14" fillId="33" borderId="0" xfId="0" applyFont="1" applyFill="1" applyAlignment="1">
      <alignment horizontal="center"/>
    </xf>
    <xf numFmtId="0" fontId="14" fillId="33" borderId="0" xfId="0" applyFont="1" applyFill="1" applyBorder="1" applyAlignment="1">
      <alignment horizontal="center"/>
    </xf>
    <xf numFmtId="0" fontId="14" fillId="0" borderId="0" xfId="0" applyFont="1" applyAlignment="1">
      <alignment horizontal="center"/>
    </xf>
    <xf numFmtId="0" fontId="75" fillId="33" borderId="29" xfId="67" applyFont="1" applyFill="1" applyBorder="1"/>
    <xf numFmtId="0" fontId="7" fillId="33" borderId="32" xfId="46" applyFill="1" applyBorder="1"/>
    <xf numFmtId="0" fontId="70" fillId="33" borderId="0" xfId="67" applyFont="1" applyFill="1" applyBorder="1"/>
    <xf numFmtId="0" fontId="7" fillId="33" borderId="27" xfId="46" applyFill="1" applyBorder="1"/>
    <xf numFmtId="0" fontId="7" fillId="33" borderId="31" xfId="46" applyFill="1" applyBorder="1"/>
    <xf numFmtId="0" fontId="14" fillId="33" borderId="31" xfId="46" applyFont="1" applyFill="1" applyBorder="1"/>
    <xf numFmtId="0" fontId="14" fillId="33" borderId="27" xfId="46" applyFont="1" applyFill="1" applyBorder="1" applyAlignment="1">
      <alignment horizontal="center"/>
    </xf>
    <xf numFmtId="0" fontId="14" fillId="33" borderId="31" xfId="46" applyFont="1" applyFill="1" applyBorder="1" applyAlignment="1">
      <alignment horizontal="center"/>
    </xf>
    <xf numFmtId="0" fontId="7" fillId="33" borderId="27" xfId="46" applyFill="1" applyBorder="1" applyAlignment="1">
      <alignment horizontal="right" vertical="center"/>
    </xf>
    <xf numFmtId="9" fontId="7" fillId="33" borderId="0" xfId="46" applyNumberFormat="1" applyFill="1" applyBorder="1" applyAlignment="1">
      <alignment horizontal="right" vertical="center"/>
    </xf>
    <xf numFmtId="0" fontId="7" fillId="33" borderId="27" xfId="46" applyFont="1" applyFill="1" applyBorder="1" applyAlignment="1">
      <alignment horizontal="right" vertical="center"/>
    </xf>
    <xf numFmtId="9" fontId="7" fillId="33" borderId="25" xfId="46" applyNumberFormat="1" applyFill="1" applyBorder="1" applyAlignment="1">
      <alignment horizontal="right" vertical="center"/>
    </xf>
    <xf numFmtId="3" fontId="7" fillId="33" borderId="27" xfId="46" applyNumberFormat="1" applyFill="1" applyBorder="1" applyAlignment="1">
      <alignment horizontal="right" vertical="center"/>
    </xf>
    <xf numFmtId="0" fontId="7" fillId="33" borderId="31" xfId="46" applyFill="1" applyBorder="1" applyAlignment="1">
      <alignment horizontal="right" vertical="center"/>
    </xf>
    <xf numFmtId="3" fontId="7" fillId="33" borderId="40" xfId="46" applyNumberFormat="1" applyFill="1" applyBorder="1" applyAlignment="1">
      <alignment horizontal="right" vertical="center"/>
    </xf>
    <xf numFmtId="3" fontId="7" fillId="33" borderId="0" xfId="46" applyNumberFormat="1" applyFont="1" applyFill="1" applyBorder="1" applyAlignment="1">
      <alignment horizontal="right" vertical="center"/>
    </xf>
    <xf numFmtId="0" fontId="70" fillId="33" borderId="26" xfId="46" applyFont="1" applyFill="1" applyBorder="1" applyAlignment="1">
      <alignment wrapText="1"/>
    </xf>
    <xf numFmtId="0" fontId="84" fillId="0" borderId="0" xfId="46" applyFont="1" applyFill="1" applyBorder="1" applyAlignment="1">
      <alignment horizontal="left"/>
    </xf>
    <xf numFmtId="0" fontId="54" fillId="0" borderId="0" xfId="46" applyFont="1"/>
    <xf numFmtId="0" fontId="84" fillId="0" borderId="13" xfId="46" applyFont="1" applyFill="1" applyBorder="1" applyAlignment="1">
      <alignment horizontal="left"/>
    </xf>
    <xf numFmtId="0" fontId="84" fillId="0" borderId="21" xfId="46" applyFont="1" applyFill="1" applyBorder="1" applyAlignment="1">
      <alignment horizontal="center" vertical="center"/>
    </xf>
    <xf numFmtId="0" fontId="84" fillId="0" borderId="12" xfId="46" applyFont="1" applyFill="1" applyBorder="1" applyAlignment="1">
      <alignment horizontal="left" vertical="center"/>
    </xf>
    <xf numFmtId="0" fontId="84" fillId="0" borderId="48" xfId="46" applyFont="1" applyFill="1" applyBorder="1" applyAlignment="1">
      <alignment horizontal="center" vertical="top" wrapText="1"/>
    </xf>
    <xf numFmtId="0" fontId="84" fillId="0" borderId="49" xfId="46" applyFont="1" applyFill="1" applyBorder="1" applyAlignment="1">
      <alignment horizontal="center" vertical="top" wrapText="1"/>
    </xf>
    <xf numFmtId="0" fontId="84" fillId="0" borderId="50" xfId="46" applyFont="1" applyFill="1" applyBorder="1" applyAlignment="1">
      <alignment horizontal="center" vertical="top" wrapText="1"/>
    </xf>
    <xf numFmtId="0" fontId="84" fillId="0" borderId="51" xfId="46" applyFont="1" applyFill="1" applyBorder="1" applyAlignment="1">
      <alignment horizontal="center" vertical="top" wrapText="1"/>
    </xf>
    <xf numFmtId="0" fontId="84" fillId="0" borderId="10" xfId="46" applyFont="1" applyFill="1" applyBorder="1" applyAlignment="1">
      <alignment horizontal="left" vertical="center"/>
    </xf>
    <xf numFmtId="0" fontId="84" fillId="0" borderId="52" xfId="46" applyFont="1" applyFill="1" applyBorder="1" applyAlignment="1">
      <alignment horizontal="center" vertical="top" wrapText="1"/>
    </xf>
    <xf numFmtId="0" fontId="84" fillId="0" borderId="53" xfId="46" applyFont="1" applyFill="1" applyBorder="1" applyAlignment="1">
      <alignment horizontal="center" vertical="top" wrapText="1"/>
    </xf>
    <xf numFmtId="0" fontId="84" fillId="0" borderId="20" xfId="46" applyFont="1" applyFill="1" applyBorder="1" applyAlignment="1">
      <alignment horizontal="center" vertical="top" wrapText="1"/>
    </xf>
    <xf numFmtId="0" fontId="84" fillId="0" borderId="54" xfId="46" applyFont="1" applyFill="1" applyBorder="1" applyAlignment="1">
      <alignment horizontal="center" vertical="top" wrapText="1"/>
    </xf>
    <xf numFmtId="0" fontId="84" fillId="0" borderId="15" xfId="46" applyFont="1" applyFill="1" applyBorder="1" applyAlignment="1">
      <alignment horizontal="center" vertical="top" wrapText="1"/>
    </xf>
    <xf numFmtId="0" fontId="84" fillId="0" borderId="55" xfId="46" applyFont="1" applyFill="1" applyBorder="1" applyAlignment="1">
      <alignment horizontal="center" vertical="top" wrapText="1"/>
    </xf>
    <xf numFmtId="0" fontId="87" fillId="0" borderId="10" xfId="46" applyNumberFormat="1" applyFont="1" applyBorder="1"/>
    <xf numFmtId="174" fontId="84" fillId="0" borderId="19" xfId="46" applyNumberFormat="1" applyFont="1" applyFill="1" applyBorder="1" applyAlignment="1">
      <alignment horizontal="center"/>
    </xf>
    <xf numFmtId="174" fontId="84" fillId="0" borderId="23" xfId="46" applyNumberFormat="1" applyFont="1" applyFill="1" applyBorder="1" applyAlignment="1">
      <alignment horizontal="center"/>
    </xf>
    <xf numFmtId="0" fontId="84" fillId="38" borderId="23" xfId="46" applyFont="1" applyFill="1" applyBorder="1" applyAlignment="1">
      <alignment horizontal="center"/>
    </xf>
    <xf numFmtId="0" fontId="84" fillId="0" borderId="23" xfId="46" applyFont="1" applyFill="1" applyBorder="1" applyAlignment="1">
      <alignment horizontal="center"/>
    </xf>
    <xf numFmtId="0" fontId="84" fillId="38" borderId="24" xfId="46" applyFont="1" applyFill="1" applyBorder="1" applyAlignment="1">
      <alignment horizontal="center"/>
    </xf>
    <xf numFmtId="0" fontId="84" fillId="0" borderId="19" xfId="46" applyFont="1" applyFill="1" applyBorder="1" applyAlignment="1">
      <alignment horizontal="center"/>
    </xf>
    <xf numFmtId="174" fontId="54" fillId="0" borderId="23" xfId="46" applyNumberFormat="1" applyFont="1" applyFill="1" applyBorder="1" applyProtection="1">
      <protection locked="0"/>
    </xf>
    <xf numFmtId="0" fontId="88" fillId="0" borderId="10" xfId="46" applyNumberFormat="1" applyFont="1" applyFill="1" applyBorder="1" applyAlignment="1" applyProtection="1">
      <alignment horizontal="left" indent="1"/>
    </xf>
    <xf numFmtId="174" fontId="84" fillId="0" borderId="18" xfId="46" applyNumberFormat="1" applyFont="1" applyFill="1" applyBorder="1" applyProtection="1"/>
    <xf numFmtId="174" fontId="54" fillId="0" borderId="11" xfId="46" applyNumberFormat="1" applyFont="1" applyFill="1" applyBorder="1" applyProtection="1"/>
    <xf numFmtId="174" fontId="54" fillId="38" borderId="11" xfId="46" applyNumberFormat="1" applyFont="1" applyFill="1" applyBorder="1" applyProtection="1"/>
    <xf numFmtId="174" fontId="54" fillId="38" borderId="0" xfId="46" applyNumberFormat="1" applyFont="1" applyFill="1" applyBorder="1" applyProtection="1"/>
    <xf numFmtId="10" fontId="54" fillId="0" borderId="11" xfId="68" applyNumberFormat="1" applyFont="1" applyFill="1" applyBorder="1" applyProtection="1">
      <protection locked="0"/>
    </xf>
    <xf numFmtId="10" fontId="54" fillId="0" borderId="11" xfId="68" applyNumberFormat="1" applyFont="1" applyFill="1" applyBorder="1" applyProtection="1"/>
    <xf numFmtId="0" fontId="54" fillId="0" borderId="10" xfId="46" applyNumberFormat="1" applyFont="1" applyFill="1" applyBorder="1" applyAlignment="1" applyProtection="1">
      <alignment horizontal="left" indent="2"/>
    </xf>
    <xf numFmtId="174" fontId="54" fillId="0" borderId="18" xfId="46" applyNumberFormat="1" applyFont="1" applyFill="1" applyBorder="1" applyProtection="1"/>
    <xf numFmtId="174" fontId="54" fillId="38" borderId="0" xfId="46" applyNumberFormat="1" applyFont="1" applyFill="1" applyBorder="1" applyProtection="1">
      <protection locked="0"/>
    </xf>
    <xf numFmtId="174" fontId="54" fillId="0" borderId="18" xfId="46" applyNumberFormat="1" applyFont="1" applyFill="1" applyBorder="1" applyProtection="1">
      <protection locked="0"/>
    </xf>
    <xf numFmtId="174" fontId="54" fillId="0" borderId="11" xfId="46" applyNumberFormat="1" applyFont="1" applyFill="1" applyBorder="1" applyProtection="1">
      <protection locked="0"/>
    </xf>
    <xf numFmtId="174" fontId="54" fillId="38" borderId="11" xfId="46" applyNumberFormat="1" applyFont="1" applyFill="1" applyBorder="1" applyProtection="1">
      <protection locked="0"/>
    </xf>
    <xf numFmtId="174" fontId="84" fillId="0" borderId="18" xfId="28" applyNumberFormat="1" applyFont="1" applyFill="1" applyBorder="1" applyProtection="1">
      <protection locked="0"/>
    </xf>
    <xf numFmtId="174" fontId="84" fillId="0" borderId="11" xfId="28" applyNumberFormat="1" applyFont="1" applyFill="1" applyBorder="1" applyProtection="1">
      <protection locked="0"/>
    </xf>
    <xf numFmtId="174" fontId="54" fillId="38" borderId="11" xfId="28" applyNumberFormat="1" applyFont="1" applyFill="1" applyBorder="1" applyProtection="1">
      <protection locked="0"/>
    </xf>
    <xf numFmtId="174" fontId="54" fillId="38" borderId="0" xfId="28" applyNumberFormat="1" applyFont="1" applyFill="1" applyBorder="1" applyProtection="1">
      <protection locked="0"/>
    </xf>
    <xf numFmtId="174" fontId="54" fillId="0" borderId="56" xfId="46" applyNumberFormat="1" applyFont="1" applyFill="1" applyBorder="1" applyProtection="1">
      <protection locked="0"/>
    </xf>
    <xf numFmtId="0" fontId="84" fillId="0" borderId="57" xfId="46" applyNumberFormat="1" applyFont="1" applyBorder="1" applyProtection="1"/>
    <xf numFmtId="174" fontId="84" fillId="0" borderId="58" xfId="46" applyNumberFormat="1" applyFont="1" applyFill="1" applyBorder="1"/>
    <xf numFmtId="174" fontId="84" fillId="0" borderId="59" xfId="46" applyNumberFormat="1" applyFont="1" applyFill="1" applyBorder="1"/>
    <xf numFmtId="174" fontId="84" fillId="39" borderId="59" xfId="46" applyNumberFormat="1" applyFont="1" applyFill="1" applyBorder="1"/>
    <xf numFmtId="174" fontId="54" fillId="38" borderId="60" xfId="46" applyNumberFormat="1" applyFont="1" applyFill="1" applyBorder="1"/>
    <xf numFmtId="10" fontId="54" fillId="0" borderId="59" xfId="68" applyNumberFormat="1" applyFont="1" applyFill="1" applyBorder="1"/>
    <xf numFmtId="0" fontId="54" fillId="0" borderId="10" xfId="46" applyNumberFormat="1" applyFont="1" applyBorder="1" applyProtection="1"/>
    <xf numFmtId="174" fontId="54" fillId="0" borderId="0" xfId="46" applyNumberFormat="1" applyFont="1" applyFill="1" applyBorder="1" applyProtection="1">
      <protection locked="0"/>
    </xf>
    <xf numFmtId="0" fontId="87" fillId="0" borderId="10" xfId="46" applyNumberFormat="1" applyFont="1" applyBorder="1" applyProtection="1"/>
    <xf numFmtId="174" fontId="84" fillId="0" borderId="18" xfId="46" applyNumberFormat="1" applyFont="1" applyFill="1" applyBorder="1"/>
    <xf numFmtId="174" fontId="54" fillId="0" borderId="11" xfId="46" applyNumberFormat="1" applyFont="1" applyFill="1" applyBorder="1"/>
    <xf numFmtId="174" fontId="54" fillId="0" borderId="0" xfId="46" applyNumberFormat="1" applyFont="1" applyFill="1" applyBorder="1"/>
    <xf numFmtId="174" fontId="54" fillId="0" borderId="18" xfId="46" applyNumberFormat="1" applyFont="1" applyFill="1" applyBorder="1"/>
    <xf numFmtId="174" fontId="54" fillId="0" borderId="18" xfId="28" applyNumberFormat="1" applyFont="1" applyFill="1" applyBorder="1" applyProtection="1">
      <protection locked="0"/>
    </xf>
    <xf numFmtId="174" fontId="54" fillId="0" borderId="11" xfId="28" applyNumberFormat="1" applyFont="1" applyFill="1" applyBorder="1" applyProtection="1">
      <protection locked="0"/>
    </xf>
    <xf numFmtId="174" fontId="54" fillId="0" borderId="0" xfId="28" applyNumberFormat="1" applyFont="1" applyFill="1" applyBorder="1" applyProtection="1">
      <protection locked="0"/>
    </xf>
    <xf numFmtId="174" fontId="84" fillId="0" borderId="11" xfId="46" applyNumberFormat="1" applyFont="1" applyFill="1" applyBorder="1"/>
    <xf numFmtId="174" fontId="84" fillId="0" borderId="0" xfId="46" applyNumberFormat="1" applyFont="1" applyFill="1" applyBorder="1"/>
    <xf numFmtId="0" fontId="84" fillId="0" borderId="61" xfId="46" applyNumberFormat="1" applyFont="1" applyBorder="1" applyProtection="1"/>
    <xf numFmtId="175" fontId="84" fillId="0" borderId="22" xfId="46" applyNumberFormat="1" applyFont="1" applyBorder="1" applyProtection="1"/>
    <xf numFmtId="175" fontId="84" fillId="0" borderId="14" xfId="46" applyNumberFormat="1" applyFont="1" applyBorder="1" applyProtection="1"/>
    <xf numFmtId="175" fontId="84" fillId="38" borderId="14" xfId="46" applyNumberFormat="1" applyFont="1" applyFill="1" applyBorder="1" applyProtection="1"/>
    <xf numFmtId="175" fontId="84" fillId="39" borderId="14" xfId="46" applyNumberFormat="1" applyFont="1" applyFill="1" applyBorder="1" applyProtection="1"/>
    <xf numFmtId="10" fontId="84" fillId="0" borderId="14" xfId="68" applyNumberFormat="1" applyFont="1" applyBorder="1" applyProtection="1"/>
    <xf numFmtId="0" fontId="89" fillId="0" borderId="0" xfId="46" applyFont="1" applyBorder="1"/>
    <xf numFmtId="0" fontId="89" fillId="0" borderId="0" xfId="46" applyNumberFormat="1" applyFont="1" applyBorder="1" applyProtection="1"/>
    <xf numFmtId="0" fontId="54" fillId="0" borderId="0" xfId="46" applyFont="1" applyBorder="1"/>
    <xf numFmtId="0" fontId="14" fillId="33" borderId="0" xfId="0" applyFont="1" applyFill="1" applyAlignment="1">
      <alignment horizontal="center"/>
    </xf>
    <xf numFmtId="0" fontId="14" fillId="33" borderId="0" xfId="0" applyFont="1" applyFill="1" applyBorder="1" applyAlignment="1">
      <alignment horizontal="center"/>
    </xf>
    <xf numFmtId="0" fontId="7" fillId="33" borderId="0" xfId="0" applyFont="1" applyFill="1" applyAlignment="1">
      <alignment horizontal="center"/>
    </xf>
    <xf numFmtId="0" fontId="7" fillId="33" borderId="0" xfId="0" applyFont="1" applyFill="1" applyBorder="1" applyAlignment="1">
      <alignment horizontal="left" wrapText="1"/>
    </xf>
    <xf numFmtId="0" fontId="48" fillId="0" borderId="0" xfId="46" applyFont="1" applyAlignment="1">
      <alignment horizontal="center"/>
    </xf>
    <xf numFmtId="0" fontId="14" fillId="24" borderId="0" xfId="46" applyFont="1" applyFill="1" applyBorder="1" applyAlignment="1">
      <alignment horizontal="center"/>
    </xf>
    <xf numFmtId="0" fontId="14" fillId="0" borderId="0" xfId="46" applyFont="1" applyBorder="1" applyAlignment="1">
      <alignment horizontal="center"/>
    </xf>
    <xf numFmtId="3" fontId="68" fillId="33" borderId="25" xfId="46" applyNumberFormat="1" applyFont="1" applyFill="1" applyBorder="1" applyAlignment="1">
      <alignment horizontal="right" vertical="center"/>
    </xf>
    <xf numFmtId="3" fontId="68" fillId="33" borderId="31" xfId="46" applyNumberFormat="1" applyFont="1" applyFill="1" applyBorder="1" applyAlignment="1">
      <alignment horizontal="right" vertical="center"/>
    </xf>
    <xf numFmtId="3" fontId="68" fillId="33" borderId="0" xfId="46" applyNumberFormat="1" applyFont="1" applyFill="1" applyBorder="1" applyAlignment="1">
      <alignment horizontal="right" vertical="center"/>
    </xf>
    <xf numFmtId="3" fontId="68" fillId="33" borderId="27" xfId="46" applyNumberFormat="1" applyFont="1" applyFill="1" applyBorder="1" applyAlignment="1">
      <alignment horizontal="right" vertical="center"/>
    </xf>
    <xf numFmtId="3" fontId="68" fillId="33" borderId="39" xfId="46" applyNumberFormat="1" applyFont="1" applyFill="1" applyBorder="1" applyAlignment="1">
      <alignment horizontal="right" vertical="center"/>
    </xf>
    <xf numFmtId="3" fontId="69" fillId="33" borderId="0" xfId="46" applyNumberFormat="1" applyFont="1" applyFill="1" applyBorder="1" applyAlignment="1">
      <alignment horizontal="center" wrapText="1"/>
    </xf>
    <xf numFmtId="3" fontId="69" fillId="33" borderId="0" xfId="46" applyNumberFormat="1" applyFont="1" applyFill="1" applyBorder="1" applyAlignment="1">
      <alignment horizontal="center"/>
    </xf>
    <xf numFmtId="0" fontId="69" fillId="33" borderId="27" xfId="46" applyFont="1" applyFill="1" applyBorder="1" applyAlignment="1">
      <alignment horizontal="center" wrapText="1"/>
    </xf>
    <xf numFmtId="0" fontId="69" fillId="33" borderId="27" xfId="46" applyFont="1" applyFill="1" applyBorder="1" applyAlignment="1">
      <alignment horizontal="center"/>
    </xf>
    <xf numFmtId="9" fontId="68" fillId="33" borderId="0" xfId="46" applyNumberFormat="1" applyFont="1" applyFill="1" applyBorder="1" applyAlignment="1">
      <alignment horizontal="right" vertical="center"/>
    </xf>
    <xf numFmtId="9" fontId="68" fillId="33" borderId="27" xfId="46" applyNumberFormat="1" applyFont="1" applyFill="1" applyBorder="1" applyAlignment="1">
      <alignment horizontal="right" vertical="center"/>
    </xf>
    <xf numFmtId="9" fontId="68" fillId="33" borderId="25" xfId="46" applyNumberFormat="1" applyFont="1" applyFill="1" applyBorder="1" applyAlignment="1">
      <alignment horizontal="right" vertical="center"/>
    </xf>
    <xf numFmtId="9" fontId="68" fillId="33" borderId="31" xfId="46" applyNumberFormat="1" applyFont="1" applyFill="1" applyBorder="1" applyAlignment="1">
      <alignment horizontal="right" vertical="center"/>
    </xf>
    <xf numFmtId="0" fontId="68" fillId="33" borderId="27" xfId="46" applyFont="1" applyFill="1" applyBorder="1" applyAlignment="1">
      <alignment horizontal="right" vertical="center"/>
    </xf>
    <xf numFmtId="3" fontId="68" fillId="33" borderId="40" xfId="46" applyNumberFormat="1" applyFont="1" applyFill="1" applyBorder="1" applyAlignment="1">
      <alignment horizontal="right" vertical="center"/>
    </xf>
    <xf numFmtId="165" fontId="14" fillId="33" borderId="35" xfId="0" applyNumberFormat="1" applyFont="1" applyFill="1" applyBorder="1"/>
    <xf numFmtId="0" fontId="14" fillId="33" borderId="0" xfId="0" applyFont="1" applyFill="1" applyAlignment="1">
      <alignment horizontal="center"/>
    </xf>
    <xf numFmtId="0" fontId="83" fillId="33" borderId="0" xfId="0" applyFont="1" applyFill="1" applyAlignment="1">
      <alignment vertical="center"/>
    </xf>
    <xf numFmtId="0" fontId="7" fillId="33" borderId="0" xfId="0" applyFont="1" applyFill="1" applyAlignment="1">
      <alignment horizontal="center"/>
    </xf>
    <xf numFmtId="164" fontId="7" fillId="33" borderId="0" xfId="0" applyNumberFormat="1" applyFont="1" applyFill="1"/>
    <xf numFmtId="164" fontId="68" fillId="33" borderId="0" xfId="28" applyFont="1" applyFill="1" applyBorder="1"/>
    <xf numFmtId="43" fontId="7" fillId="0" borderId="0" xfId="0" applyNumberFormat="1" applyFont="1" applyBorder="1"/>
    <xf numFmtId="171" fontId="78" fillId="0" borderId="0" xfId="0" applyNumberFormat="1" applyFont="1"/>
    <xf numFmtId="0" fontId="7" fillId="33" borderId="0" xfId="0" applyFont="1" applyFill="1" applyAlignment="1">
      <alignment horizontal="left"/>
    </xf>
    <xf numFmtId="165" fontId="14" fillId="33" borderId="0" xfId="0" applyNumberFormat="1" applyFont="1" applyFill="1" applyBorder="1" applyAlignment="1">
      <alignment horizontal="center"/>
    </xf>
    <xf numFmtId="17" fontId="14" fillId="33" borderId="36" xfId="0" applyNumberFormat="1" applyFont="1" applyFill="1" applyBorder="1" applyAlignment="1">
      <alignment horizontal="center"/>
    </xf>
    <xf numFmtId="165" fontId="14" fillId="33" borderId="0" xfId="0" applyNumberFormat="1" applyFont="1" applyFill="1" applyAlignment="1">
      <alignment horizontal="center"/>
    </xf>
    <xf numFmtId="0" fontId="72" fillId="33" borderId="0" xfId="36" quotePrefix="1" applyFont="1" applyFill="1" applyAlignment="1" applyProtection="1"/>
    <xf numFmtId="0" fontId="7" fillId="33" borderId="0" xfId="0" applyFont="1" applyFill="1" applyAlignment="1">
      <alignment vertical="top"/>
    </xf>
    <xf numFmtId="165" fontId="14" fillId="33" borderId="0" xfId="0" applyNumberFormat="1" applyFont="1" applyFill="1" applyAlignment="1">
      <alignment horizontal="center" vertical="top" wrapText="1"/>
    </xf>
    <xf numFmtId="165" fontId="14" fillId="33" borderId="0" xfId="28" applyNumberFormat="1" applyFont="1" applyFill="1"/>
    <xf numFmtId="165" fontId="7" fillId="33" borderId="0" xfId="0" applyNumberFormat="1" applyFont="1" applyFill="1" applyAlignment="1"/>
    <xf numFmtId="165" fontId="14" fillId="33" borderId="0" xfId="0" applyNumberFormat="1" applyFont="1" applyFill="1"/>
    <xf numFmtId="9" fontId="7" fillId="33" borderId="0" xfId="63" quotePrefix="1" applyFont="1" applyFill="1" applyAlignment="1">
      <alignment horizontal="center"/>
    </xf>
    <xf numFmtId="165" fontId="7" fillId="33" borderId="0" xfId="0" applyNumberFormat="1" applyFont="1" applyFill="1" applyAlignment="1">
      <alignment horizontal="center"/>
    </xf>
    <xf numFmtId="165" fontId="7" fillId="33" borderId="0" xfId="0" applyNumberFormat="1" applyFont="1" applyFill="1" applyAlignment="1">
      <alignment horizontal="center" vertical="center"/>
    </xf>
    <xf numFmtId="0" fontId="7" fillId="33" borderId="0" xfId="0" applyFont="1" applyFill="1" applyAlignment="1">
      <alignment vertical="justify" wrapText="1"/>
    </xf>
    <xf numFmtId="0" fontId="72" fillId="33" borderId="0" xfId="36" applyFont="1" applyFill="1" applyAlignment="1" applyProtection="1"/>
    <xf numFmtId="0" fontId="15" fillId="33" borderId="0" xfId="0" applyFont="1" applyFill="1" applyAlignment="1">
      <alignment horizontal="justify" vertical="justify" wrapText="1"/>
    </xf>
    <xf numFmtId="0" fontId="15" fillId="33" borderId="0" xfId="0" applyFont="1" applyFill="1" applyAlignment="1">
      <alignment horizontal="justify" vertical="justify"/>
    </xf>
    <xf numFmtId="0" fontId="15" fillId="33" borderId="0" xfId="0" applyFont="1" applyFill="1" applyAlignment="1">
      <alignment horizontal="left" vertical="justify"/>
    </xf>
    <xf numFmtId="0" fontId="14" fillId="33" borderId="0" xfId="0" applyFont="1" applyFill="1" applyAlignment="1">
      <alignment horizontal="center" wrapText="1"/>
    </xf>
    <xf numFmtId="0" fontId="14" fillId="33" borderId="0" xfId="0" quotePrefix="1" applyFont="1" applyFill="1" applyAlignment="1">
      <alignment horizontal="left"/>
    </xf>
    <xf numFmtId="167" fontId="7" fillId="33" borderId="0" xfId="28" applyNumberFormat="1" applyFont="1" applyFill="1"/>
    <xf numFmtId="0" fontId="68" fillId="33" borderId="0" xfId="0" applyFont="1" applyFill="1"/>
    <xf numFmtId="167" fontId="68" fillId="33" borderId="0" xfId="28" applyNumberFormat="1" applyFont="1" applyFill="1"/>
    <xf numFmtId="165" fontId="68" fillId="33" borderId="0" xfId="28" applyNumberFormat="1" applyFont="1" applyFill="1"/>
    <xf numFmtId="173" fontId="20" fillId="33" borderId="0" xfId="40" applyNumberFormat="1" applyFont="1" applyFill="1" applyAlignment="1" applyProtection="1">
      <alignment horizontal="right" vertical="top"/>
      <protection locked="0"/>
    </xf>
    <xf numFmtId="166" fontId="72" fillId="33" borderId="0" xfId="36" quotePrefix="1" applyNumberFormat="1" applyFont="1" applyFill="1" applyAlignment="1" applyProtection="1"/>
    <xf numFmtId="0" fontId="7" fillId="33" borderId="0" xfId="0" applyFont="1" applyFill="1" applyBorder="1" applyAlignment="1">
      <alignment vertical="justify" wrapText="1"/>
    </xf>
    <xf numFmtId="17" fontId="14" fillId="33" borderId="0" xfId="0" applyNumberFormat="1" applyFont="1" applyFill="1" applyBorder="1" applyAlignment="1">
      <alignment horizontal="center"/>
    </xf>
    <xf numFmtId="165" fontId="74" fillId="33" borderId="0" xfId="28" applyNumberFormat="1" applyFont="1" applyFill="1"/>
    <xf numFmtId="0" fontId="76" fillId="33" borderId="0" xfId="0" applyFont="1" applyFill="1" applyAlignment="1">
      <alignment vertical="center"/>
    </xf>
    <xf numFmtId="0" fontId="71" fillId="33" borderId="0" xfId="0" applyFont="1" applyFill="1" applyAlignment="1">
      <alignment vertical="center"/>
    </xf>
    <xf numFmtId="0" fontId="14" fillId="33" borderId="0" xfId="0" quotePrefix="1" applyFont="1" applyFill="1"/>
    <xf numFmtId="0" fontId="7" fillId="33" borderId="0" xfId="0" quotePrefix="1" applyNumberFormat="1" applyFont="1" applyFill="1" applyAlignment="1">
      <alignment wrapText="1"/>
    </xf>
    <xf numFmtId="41" fontId="7" fillId="33" borderId="0" xfId="0" applyNumberFormat="1" applyFont="1" applyFill="1" applyBorder="1"/>
    <xf numFmtId="0" fontId="7" fillId="33" borderId="0" xfId="0" applyFont="1" applyFill="1" applyAlignment="1">
      <alignment horizontal="justify" vertical="justify"/>
    </xf>
    <xf numFmtId="0" fontId="14" fillId="33" borderId="0" xfId="0" quotePrefix="1" applyNumberFormat="1" applyFont="1" applyFill="1" applyAlignment="1">
      <alignment horizontal="justify" vertical="justify" wrapText="1"/>
    </xf>
    <xf numFmtId="0" fontId="7" fillId="33" borderId="0" xfId="0" quotePrefix="1" applyNumberFormat="1" applyFont="1" applyFill="1" applyAlignment="1">
      <alignment horizontal="justify" vertical="justify" wrapText="1"/>
    </xf>
    <xf numFmtId="0" fontId="7" fillId="33" borderId="0" xfId="0" applyFont="1" applyFill="1" applyAlignment="1">
      <alignment horizontal="justify" vertical="justify" wrapText="1"/>
    </xf>
    <xf numFmtId="0" fontId="7" fillId="33" borderId="0" xfId="0" applyFont="1" applyFill="1" applyAlignment="1">
      <alignment vertical="top" wrapText="1"/>
    </xf>
    <xf numFmtId="0" fontId="7" fillId="33" borderId="0" xfId="0" applyNumberFormat="1" applyFont="1" applyFill="1" applyAlignment="1">
      <alignment vertical="top" wrapText="1"/>
    </xf>
    <xf numFmtId="3" fontId="7" fillId="33" borderId="0" xfId="0" applyNumberFormat="1" applyFont="1" applyFill="1" applyAlignment="1">
      <alignment vertical="top" wrapText="1"/>
    </xf>
    <xf numFmtId="0" fontId="14" fillId="33" borderId="0" xfId="0" applyFont="1" applyFill="1" applyAlignment="1">
      <alignment horizontal="justify" vertical="justify" wrapText="1"/>
    </xf>
    <xf numFmtId="0" fontId="7" fillId="33" borderId="0" xfId="0" applyFont="1" applyFill="1" applyAlignment="1">
      <alignment vertical="center"/>
    </xf>
    <xf numFmtId="0" fontId="71" fillId="33" borderId="0" xfId="0" applyFont="1" applyFill="1"/>
    <xf numFmtId="15" fontId="14" fillId="33" borderId="0" xfId="0" applyNumberFormat="1" applyFont="1" applyFill="1" applyAlignment="1">
      <alignment horizontal="left"/>
    </xf>
    <xf numFmtId="0" fontId="77" fillId="33" borderId="0" xfId="0" applyFont="1" applyFill="1" applyAlignment="1">
      <alignment vertical="center"/>
    </xf>
    <xf numFmtId="164" fontId="7" fillId="33" borderId="36" xfId="28" applyFont="1" applyFill="1" applyBorder="1"/>
    <xf numFmtId="0" fontId="7" fillId="33" borderId="0" xfId="0" applyFont="1" applyFill="1" applyBorder="1" applyAlignment="1"/>
    <xf numFmtId="164" fontId="7" fillId="33" borderId="0" xfId="28" applyFont="1" applyFill="1"/>
    <xf numFmtId="164" fontId="7" fillId="33" borderId="0" xfId="28" applyFont="1" applyFill="1" applyBorder="1"/>
    <xf numFmtId="164" fontId="7" fillId="33" borderId="0" xfId="28" applyFont="1" applyFill="1" applyBorder="1" applyAlignment="1">
      <alignment wrapText="1"/>
    </xf>
    <xf numFmtId="43" fontId="7" fillId="33" borderId="0" xfId="0" applyNumberFormat="1" applyFont="1" applyFill="1" applyBorder="1"/>
    <xf numFmtId="164" fontId="7" fillId="33" borderId="0" xfId="28" applyFont="1" applyFill="1" applyBorder="1" applyAlignment="1"/>
    <xf numFmtId="0" fontId="24" fillId="0" borderId="0" xfId="0" applyFont="1" applyAlignment="1">
      <alignment horizontal="center" vertical="center" wrapText="1"/>
    </xf>
    <xf numFmtId="176" fontId="24" fillId="0" borderId="0" xfId="0" applyNumberFormat="1" applyFont="1" applyAlignment="1">
      <alignment horizontal="center" vertical="center" wrapText="1"/>
    </xf>
    <xf numFmtId="0" fontId="20" fillId="0" borderId="0" xfId="0" quotePrefix="1" applyFont="1"/>
    <xf numFmtId="0" fontId="20" fillId="0" borderId="0" xfId="0" applyFont="1"/>
    <xf numFmtId="176" fontId="0" fillId="0" borderId="0" xfId="0" applyNumberFormat="1"/>
    <xf numFmtId="0" fontId="24" fillId="0" borderId="0" xfId="0" applyFont="1"/>
    <xf numFmtId="176" fontId="24" fillId="0" borderId="0" xfId="0" applyNumberFormat="1" applyFont="1"/>
    <xf numFmtId="0" fontId="7" fillId="24" borderId="0" xfId="46" applyFont="1" applyFill="1"/>
    <xf numFmtId="0" fontId="7" fillId="0" borderId="0" xfId="46" applyFont="1"/>
    <xf numFmtId="0" fontId="7" fillId="0" borderId="0" xfId="46" applyFont="1" applyFill="1"/>
    <xf numFmtId="0" fontId="14" fillId="0" borderId="0" xfId="46" applyFont="1" applyFill="1" applyAlignment="1"/>
    <xf numFmtId="0" fontId="7" fillId="24" borderId="0" xfId="46" applyFont="1" applyFill="1" applyAlignment="1"/>
    <xf numFmtId="0" fontId="14" fillId="24" borderId="0" xfId="46" applyFont="1" applyFill="1" applyBorder="1"/>
    <xf numFmtId="0" fontId="7" fillId="24" borderId="0" xfId="46" applyFont="1" applyFill="1" applyBorder="1"/>
    <xf numFmtId="0" fontId="45" fillId="0" borderId="0" xfId="46" applyFont="1" applyBorder="1"/>
    <xf numFmtId="0" fontId="7" fillId="0" borderId="0" xfId="46" applyFont="1" applyBorder="1"/>
    <xf numFmtId="0" fontId="14" fillId="33" borderId="0" xfId="46" applyFont="1" applyFill="1" applyBorder="1" applyAlignment="1">
      <alignment horizontal="center"/>
    </xf>
    <xf numFmtId="0" fontId="14" fillId="33" borderId="0" xfId="46" applyFont="1" applyFill="1" applyBorder="1" applyAlignment="1"/>
    <xf numFmtId="0" fontId="7" fillId="33" borderId="0" xfId="46" applyFont="1" applyFill="1" applyBorder="1" applyAlignment="1"/>
    <xf numFmtId="1" fontId="14" fillId="33" borderId="0" xfId="46" applyNumberFormat="1" applyFont="1" applyFill="1" applyBorder="1" applyAlignment="1">
      <alignment horizontal="center"/>
    </xf>
    <xf numFmtId="0" fontId="45" fillId="0" borderId="0" xfId="46" applyFont="1" applyBorder="1" applyAlignment="1"/>
    <xf numFmtId="0" fontId="7" fillId="0" borderId="0" xfId="46" applyFont="1" applyBorder="1" applyAlignment="1"/>
    <xf numFmtId="0" fontId="7" fillId="33" borderId="0" xfId="46" applyFont="1" applyFill="1" applyBorder="1" applyAlignment="1">
      <alignment horizontal="justify" vertical="top"/>
    </xf>
    <xf numFmtId="0" fontId="7" fillId="33" borderId="0" xfId="46" applyFont="1" applyFill="1" applyBorder="1" applyAlignment="1">
      <alignment horizontal="justify" vertical="justify" wrapText="1"/>
    </xf>
    <xf numFmtId="0" fontId="7" fillId="31" borderId="28" xfId="46" applyFont="1" applyFill="1" applyBorder="1" applyAlignment="1">
      <alignment vertical="top"/>
    </xf>
    <xf numFmtId="0" fontId="7" fillId="31" borderId="29" xfId="46" applyFont="1" applyFill="1" applyBorder="1" applyAlignment="1">
      <alignment vertical="top"/>
    </xf>
    <xf numFmtId="0" fontId="7" fillId="31" borderId="32" xfId="46" applyFont="1" applyFill="1" applyBorder="1" applyAlignment="1">
      <alignment vertical="top"/>
    </xf>
    <xf numFmtId="0" fontId="7" fillId="31" borderId="0" xfId="46" applyFont="1" applyFill="1" applyBorder="1" applyAlignment="1">
      <alignment vertical="top"/>
    </xf>
    <xf numFmtId="0" fontId="7" fillId="31" borderId="26" xfId="46" applyFont="1" applyFill="1" applyBorder="1" applyAlignment="1">
      <alignment vertical="top"/>
    </xf>
    <xf numFmtId="0" fontId="7" fillId="31" borderId="27" xfId="46" applyFont="1" applyFill="1" applyBorder="1" applyAlignment="1">
      <alignment vertical="top"/>
    </xf>
    <xf numFmtId="0" fontId="14" fillId="33" borderId="0" xfId="46" applyFont="1" applyFill="1" applyBorder="1" applyAlignment="1">
      <alignment horizontal="justify" vertical="justify" wrapText="1"/>
    </xf>
    <xf numFmtId="0" fontId="14" fillId="33" borderId="0" xfId="46" applyFont="1" applyFill="1" applyBorder="1" applyAlignment="1">
      <alignment horizontal="center" vertical="center"/>
    </xf>
    <xf numFmtId="0" fontId="7" fillId="33" borderId="0" xfId="46" quotePrefix="1" applyFont="1" applyFill="1" applyBorder="1" applyAlignment="1">
      <alignment horizontal="justify" vertical="justify" wrapText="1"/>
    </xf>
    <xf numFmtId="0" fontId="7" fillId="33" borderId="0" xfId="46" applyFont="1" applyFill="1" applyBorder="1" applyAlignment="1">
      <alignment horizontal="justify" vertical="justify"/>
    </xf>
    <xf numFmtId="0" fontId="63" fillId="25" borderId="0" xfId="46" applyFont="1" applyFill="1" applyBorder="1" applyAlignment="1">
      <alignment vertical="top"/>
    </xf>
    <xf numFmtId="0" fontId="14" fillId="33" borderId="0" xfId="46" applyFont="1" applyFill="1" applyBorder="1" applyAlignment="1">
      <alignment vertical="top"/>
    </xf>
    <xf numFmtId="0" fontId="7" fillId="33" borderId="0" xfId="46" applyFont="1" applyFill="1" applyBorder="1"/>
    <xf numFmtId="0" fontId="7" fillId="33" borderId="0" xfId="46" applyFont="1" applyFill="1" applyBorder="1" applyAlignment="1">
      <alignment horizontal="center" vertical="center"/>
    </xf>
    <xf numFmtId="0" fontId="14" fillId="33" borderId="0" xfId="46" applyFont="1" applyFill="1" applyBorder="1" applyAlignment="1">
      <alignment horizontal="justify" vertical="justify"/>
    </xf>
    <xf numFmtId="0" fontId="62" fillId="0" borderId="0" xfId="46" applyFont="1" applyFill="1" applyAlignment="1"/>
    <xf numFmtId="2" fontId="14" fillId="33" borderId="0" xfId="46" applyNumberFormat="1" applyFont="1" applyFill="1" applyBorder="1" applyAlignment="1">
      <alignment horizontal="center" vertical="center"/>
    </xf>
    <xf numFmtId="0" fontId="14" fillId="33" borderId="0" xfId="46" applyFont="1" applyFill="1" applyBorder="1"/>
    <xf numFmtId="0" fontId="57" fillId="0" borderId="0" xfId="46" applyFont="1" applyBorder="1"/>
    <xf numFmtId="0" fontId="45" fillId="0" borderId="0" xfId="46" applyFont="1"/>
    <xf numFmtId="0" fontId="14" fillId="0" borderId="0" xfId="46" applyFont="1" applyBorder="1"/>
    <xf numFmtId="0" fontId="50" fillId="33" borderId="0" xfId="0" applyFont="1" applyFill="1" applyAlignment="1">
      <alignment horizontal="left"/>
    </xf>
    <xf numFmtId="0" fontId="14" fillId="33" borderId="0" xfId="0" applyFont="1" applyFill="1" applyAlignment="1">
      <alignment horizontal="left" vertical="top"/>
    </xf>
    <xf numFmtId="0" fontId="24" fillId="33" borderId="0" xfId="0" applyFont="1" applyFill="1" applyAlignment="1">
      <alignment horizontal="left"/>
    </xf>
    <xf numFmtId="0" fontId="20" fillId="33" borderId="0" xfId="0" applyFont="1" applyFill="1" applyBorder="1" applyAlignment="1">
      <alignment horizontal="left"/>
    </xf>
    <xf numFmtId="0" fontId="20" fillId="33" borderId="0" xfId="0" applyFont="1" applyFill="1" applyAlignment="1">
      <alignment horizontal="left" vertical="center"/>
    </xf>
    <xf numFmtId="0" fontId="24" fillId="33" borderId="0" xfId="0" applyFont="1" applyFill="1" applyAlignment="1">
      <alignment horizontal="left" vertical="center"/>
    </xf>
    <xf numFmtId="0" fontId="15" fillId="33" borderId="0" xfId="0" applyFont="1" applyFill="1" applyBorder="1" applyAlignment="1"/>
    <xf numFmtId="0" fontId="20" fillId="37" borderId="0" xfId="0" applyFont="1" applyFill="1" applyAlignment="1">
      <alignment horizontal="left" vertical="center"/>
    </xf>
    <xf numFmtId="164" fontId="14" fillId="33" borderId="33" xfId="28" applyFont="1" applyFill="1" applyBorder="1"/>
    <xf numFmtId="0" fontId="76" fillId="33" borderId="0" xfId="0" applyFont="1" applyFill="1"/>
    <xf numFmtId="165" fontId="0" fillId="33" borderId="0" xfId="0" applyNumberFormat="1" applyFill="1" applyBorder="1"/>
    <xf numFmtId="0" fontId="54" fillId="33" borderId="0" xfId="46" applyFont="1" applyFill="1"/>
    <xf numFmtId="0" fontId="54" fillId="33" borderId="25" xfId="46" applyFont="1" applyFill="1" applyBorder="1"/>
    <xf numFmtId="0" fontId="54" fillId="24" borderId="0" xfId="46" applyFont="1" applyFill="1"/>
    <xf numFmtId="0" fontId="54" fillId="33" borderId="0" xfId="46" applyFont="1" applyFill="1" applyAlignment="1">
      <alignment horizontal="center"/>
    </xf>
    <xf numFmtId="0" fontId="84" fillId="33" borderId="0" xfId="46" applyFont="1" applyFill="1"/>
    <xf numFmtId="0" fontId="91" fillId="33" borderId="0" xfId="46" applyFont="1" applyFill="1" applyAlignment="1">
      <alignment horizontal="justify" vertical="justify"/>
    </xf>
    <xf numFmtId="0" fontId="54" fillId="33" borderId="0" xfId="46" applyFont="1" applyFill="1" applyAlignment="1">
      <alignment horizontal="justify" vertical="justify"/>
    </xf>
    <xf numFmtId="0" fontId="14" fillId="33" borderId="0" xfId="46" quotePrefix="1" applyFont="1" applyFill="1" applyBorder="1" applyAlignment="1">
      <alignment horizontal="justify" vertical="justify"/>
    </xf>
    <xf numFmtId="0" fontId="7" fillId="33" borderId="0" xfId="46" quotePrefix="1" applyFont="1" applyFill="1" applyBorder="1" applyAlignment="1">
      <alignment horizontal="justify" vertical="justify"/>
    </xf>
    <xf numFmtId="177" fontId="7" fillId="33" borderId="0" xfId="46" applyNumberFormat="1" applyFont="1" applyFill="1" applyBorder="1" applyAlignment="1">
      <alignment horizontal="justify" vertical="justify"/>
    </xf>
    <xf numFmtId="0" fontId="14" fillId="33" borderId="0" xfId="0" applyFont="1" applyFill="1" applyAlignment="1">
      <alignment horizontal="center"/>
    </xf>
    <xf numFmtId="0" fontId="14" fillId="33" borderId="0" xfId="0" applyFont="1" applyFill="1" applyAlignment="1">
      <alignment horizontal="center"/>
    </xf>
    <xf numFmtId="0" fontId="14" fillId="33" borderId="0" xfId="0" applyFont="1" applyFill="1" applyAlignment="1">
      <alignment horizontal="center"/>
    </xf>
    <xf numFmtId="165" fontId="14" fillId="33" borderId="11" xfId="0" applyNumberFormat="1" applyFont="1" applyFill="1" applyBorder="1"/>
    <xf numFmtId="165" fontId="0" fillId="33" borderId="14" xfId="0" applyNumberFormat="1" applyFill="1" applyBorder="1"/>
    <xf numFmtId="0" fontId="14" fillId="33" borderId="0" xfId="0" applyFont="1" applyFill="1" applyAlignment="1">
      <alignment horizontal="center"/>
    </xf>
    <xf numFmtId="0" fontId="69" fillId="33" borderId="0" xfId="0" applyFont="1" applyFill="1" applyBorder="1" applyAlignment="1">
      <alignment vertical="center" wrapText="1"/>
    </xf>
    <xf numFmtId="0" fontId="68" fillId="33" borderId="0" xfId="0" applyFont="1" applyFill="1" applyBorder="1" applyAlignment="1">
      <alignment vertical="center" wrapText="1"/>
    </xf>
    <xf numFmtId="0" fontId="69" fillId="33" borderId="0" xfId="0" applyFont="1" applyFill="1" applyBorder="1" applyAlignment="1">
      <alignment horizontal="center" vertical="center" wrapText="1"/>
    </xf>
    <xf numFmtId="0" fontId="68" fillId="33" borderId="0" xfId="0" applyFont="1" applyFill="1" applyBorder="1" applyAlignment="1">
      <alignment horizontal="justify" vertical="center" wrapText="1"/>
    </xf>
    <xf numFmtId="0" fontId="92" fillId="33" borderId="0" xfId="0" applyFont="1" applyFill="1" applyBorder="1" applyAlignment="1">
      <alignment vertical="center" wrapText="1"/>
    </xf>
    <xf numFmtId="0" fontId="69" fillId="33" borderId="0" xfId="0" applyFont="1" applyFill="1" applyBorder="1" applyAlignment="1">
      <alignment horizontal="right" vertical="center" wrapText="1"/>
    </xf>
    <xf numFmtId="0" fontId="93" fillId="33" borderId="0" xfId="0" applyFont="1" applyFill="1" applyBorder="1" applyAlignment="1">
      <alignment vertical="center"/>
    </xf>
    <xf numFmtId="0" fontId="78" fillId="33" borderId="0" xfId="0" applyFont="1" applyFill="1" applyBorder="1" applyAlignment="1">
      <alignment horizontal="left" vertical="center" indent="10"/>
    </xf>
    <xf numFmtId="4" fontId="68" fillId="33" borderId="0" xfId="0" applyNumberFormat="1" applyFont="1" applyFill="1" applyBorder="1" applyAlignment="1">
      <alignment horizontal="right" vertical="center" wrapText="1"/>
    </xf>
    <xf numFmtId="164" fontId="68" fillId="33" borderId="0" xfId="28" applyFont="1" applyFill="1" applyBorder="1" applyAlignment="1">
      <alignment horizontal="right" vertical="center" wrapText="1"/>
    </xf>
    <xf numFmtId="164" fontId="68" fillId="33" borderId="0" xfId="28" applyFont="1" applyFill="1" applyBorder="1" applyAlignment="1">
      <alignment vertical="center" wrapText="1"/>
    </xf>
    <xf numFmtId="0" fontId="67" fillId="33" borderId="0" xfId="0" applyFont="1" applyFill="1" applyBorder="1" applyAlignment="1">
      <alignment horizontal="right"/>
    </xf>
    <xf numFmtId="0" fontId="94" fillId="33" borderId="0" xfId="0" applyFont="1" applyFill="1" applyBorder="1" applyAlignment="1"/>
    <xf numFmtId="0" fontId="94" fillId="33" borderId="0" xfId="0" applyFont="1" applyFill="1" applyBorder="1"/>
    <xf numFmtId="164" fontId="7" fillId="33" borderId="36" xfId="28" applyFont="1" applyFill="1" applyBorder="1" applyAlignment="1"/>
    <xf numFmtId="164" fontId="7" fillId="33" borderId="0" xfId="0" applyNumberFormat="1" applyFont="1" applyFill="1" applyBorder="1" applyAlignment="1"/>
    <xf numFmtId="165" fontId="0" fillId="33" borderId="13" xfId="0" applyNumberFormat="1" applyFill="1" applyBorder="1"/>
    <xf numFmtId="165" fontId="0" fillId="33" borderId="11" xfId="0" applyNumberFormat="1" applyFill="1" applyBorder="1"/>
    <xf numFmtId="164" fontId="68" fillId="33" borderId="25" xfId="28" applyFont="1" applyFill="1" applyBorder="1" applyAlignment="1">
      <alignment horizontal="right" vertical="center" wrapText="1"/>
    </xf>
    <xf numFmtId="0" fontId="14" fillId="33" borderId="0" xfId="0" applyFont="1" applyFill="1" applyAlignment="1">
      <alignment horizontal="center"/>
    </xf>
    <xf numFmtId="0" fontId="70" fillId="33" borderId="0" xfId="0" applyFont="1" applyFill="1"/>
    <xf numFmtId="0" fontId="0" fillId="33" borderId="0" xfId="0" applyFont="1" applyFill="1"/>
    <xf numFmtId="0" fontId="95" fillId="33" borderId="0" xfId="0" applyFont="1" applyFill="1"/>
    <xf numFmtId="164" fontId="14" fillId="33" borderId="0" xfId="28" applyFont="1" applyFill="1" applyAlignment="1">
      <alignment horizontal="center"/>
    </xf>
    <xf numFmtId="0" fontId="77" fillId="0" borderId="0" xfId="0" applyFont="1" applyFill="1" applyAlignment="1">
      <alignment vertical="center"/>
    </xf>
    <xf numFmtId="0" fontId="7" fillId="0" borderId="0" xfId="0" applyFont="1" applyFill="1" applyAlignment="1">
      <alignment vertical="center"/>
    </xf>
    <xf numFmtId="164" fontId="14" fillId="0" borderId="0" xfId="28" applyFont="1"/>
    <xf numFmtId="0" fontId="48" fillId="0" borderId="0" xfId="0" applyFont="1" applyAlignment="1">
      <alignment horizontal="center"/>
    </xf>
    <xf numFmtId="0" fontId="17" fillId="25" borderId="0" xfId="0" applyFont="1" applyFill="1" applyAlignment="1" applyProtection="1">
      <alignment horizontal="left"/>
      <protection locked="0" hidden="1"/>
    </xf>
    <xf numFmtId="0" fontId="51" fillId="25" borderId="0" xfId="0" applyFont="1" applyFill="1" applyBorder="1" applyAlignment="1" applyProtection="1">
      <alignment horizontal="center" wrapText="1"/>
      <protection locked="0" hidden="1"/>
    </xf>
    <xf numFmtId="0" fontId="8" fillId="29" borderId="22" xfId="0" applyFont="1" applyFill="1" applyBorder="1" applyAlignment="1" applyProtection="1">
      <alignment horizontal="left" wrapText="1"/>
      <protection hidden="1"/>
    </xf>
    <xf numFmtId="0" fontId="11" fillId="29" borderId="21" xfId="0" applyFont="1" applyFill="1" applyBorder="1" applyAlignment="1" applyProtection="1">
      <alignment horizontal="center" wrapText="1"/>
      <protection hidden="1"/>
    </xf>
    <xf numFmtId="0" fontId="11" fillId="29" borderId="24" xfId="0" applyFont="1" applyFill="1" applyBorder="1" applyAlignment="1" applyProtection="1">
      <alignment horizontal="center" wrapText="1"/>
      <protection hidden="1"/>
    </xf>
    <xf numFmtId="0" fontId="11" fillId="29" borderId="0" xfId="0" applyFont="1" applyFill="1" applyBorder="1" applyAlignment="1" applyProtection="1">
      <alignment horizontal="center" wrapText="1"/>
      <protection hidden="1"/>
    </xf>
    <xf numFmtId="0" fontId="11" fillId="29" borderId="11" xfId="0" applyFont="1" applyFill="1" applyBorder="1" applyAlignment="1" applyProtection="1">
      <alignment horizontal="center" wrapText="1"/>
      <protection hidden="1"/>
    </xf>
    <xf numFmtId="0" fontId="8" fillId="25" borderId="16" xfId="0" applyFont="1" applyFill="1" applyBorder="1" applyAlignment="1" applyProtection="1">
      <alignment horizontal="left" wrapText="1"/>
      <protection locked="0" hidden="1"/>
    </xf>
    <xf numFmtId="0" fontId="8" fillId="25" borderId="20" xfId="0" applyFont="1" applyFill="1" applyBorder="1" applyAlignment="1" applyProtection="1">
      <alignment horizontal="left" wrapText="1"/>
      <protection locked="0" hidden="1"/>
    </xf>
    <xf numFmtId="0" fontId="8" fillId="25" borderId="17" xfId="0" applyFont="1" applyFill="1" applyBorder="1" applyAlignment="1" applyProtection="1">
      <alignment horizontal="left" wrapText="1"/>
      <protection locked="0" hidden="1"/>
    </xf>
    <xf numFmtId="3" fontId="8" fillId="25" borderId="16" xfId="0" quotePrefix="1" applyNumberFormat="1" applyFont="1" applyFill="1" applyBorder="1" applyAlignment="1" applyProtection="1">
      <alignment horizontal="left" wrapText="1"/>
      <protection locked="0" hidden="1"/>
    </xf>
    <xf numFmtId="0" fontId="18" fillId="25" borderId="16" xfId="36" applyFill="1" applyBorder="1" applyAlignment="1" applyProtection="1">
      <alignment horizontal="left" wrapText="1"/>
      <protection locked="0" hidden="1"/>
    </xf>
    <xf numFmtId="0" fontId="8" fillId="29" borderId="15" xfId="0" applyFont="1" applyFill="1" applyBorder="1" applyAlignment="1" applyProtection="1">
      <alignment horizontal="left" wrapText="1"/>
      <protection hidden="1"/>
    </xf>
    <xf numFmtId="0" fontId="8" fillId="29" borderId="18" xfId="0" applyFont="1" applyFill="1" applyBorder="1" applyAlignment="1" applyProtection="1">
      <alignment horizontal="left" wrapText="1"/>
      <protection hidden="1"/>
    </xf>
    <xf numFmtId="0" fontId="17" fillId="25" borderId="16" xfId="0" applyFont="1" applyFill="1" applyBorder="1" applyAlignment="1" applyProtection="1">
      <alignment horizontal="center"/>
      <protection hidden="1"/>
    </xf>
    <xf numFmtId="0" fontId="17" fillId="25" borderId="20" xfId="0" applyFont="1" applyFill="1" applyBorder="1" applyAlignment="1" applyProtection="1">
      <alignment horizontal="center"/>
      <protection hidden="1"/>
    </xf>
    <xf numFmtId="0" fontId="17" fillId="25" borderId="17" xfId="0" applyFont="1" applyFill="1" applyBorder="1" applyAlignment="1" applyProtection="1">
      <alignment horizontal="center"/>
      <protection hidden="1"/>
    </xf>
    <xf numFmtId="0" fontId="8" fillId="25" borderId="16" xfId="0" quotePrefix="1" applyFont="1" applyFill="1" applyBorder="1" applyAlignment="1" applyProtection="1">
      <alignment horizontal="left" wrapText="1"/>
      <protection locked="0" hidden="1"/>
    </xf>
    <xf numFmtId="0" fontId="12" fillId="29" borderId="15" xfId="0" applyFont="1" applyFill="1" applyBorder="1" applyAlignment="1" applyProtection="1">
      <alignment horizontal="left" wrapText="1"/>
      <protection hidden="1"/>
    </xf>
    <xf numFmtId="0" fontId="17" fillId="0" borderId="0" xfId="0" applyFont="1" applyFill="1" applyAlignment="1" applyProtection="1">
      <alignment horizontal="left"/>
      <protection locked="0" hidden="1"/>
    </xf>
    <xf numFmtId="0" fontId="52" fillId="29" borderId="21" xfId="0" applyFont="1" applyFill="1" applyBorder="1" applyAlignment="1" applyProtection="1">
      <alignment horizontal="center"/>
      <protection hidden="1"/>
    </xf>
    <xf numFmtId="0" fontId="52" fillId="29" borderId="24" xfId="0" applyFont="1" applyFill="1" applyBorder="1" applyAlignment="1" applyProtection="1">
      <alignment horizontal="center"/>
      <protection hidden="1"/>
    </xf>
    <xf numFmtId="0" fontId="52" fillId="29" borderId="23" xfId="0" applyFont="1" applyFill="1" applyBorder="1" applyAlignment="1" applyProtection="1">
      <alignment horizontal="center"/>
      <protection hidden="1"/>
    </xf>
    <xf numFmtId="0" fontId="8" fillId="25" borderId="16" xfId="0" applyFont="1" applyFill="1" applyBorder="1" applyAlignment="1" applyProtection="1">
      <alignment horizontal="center"/>
      <protection locked="0" hidden="1"/>
    </xf>
    <xf numFmtId="0" fontId="8" fillId="25" borderId="20" xfId="0" applyFont="1" applyFill="1" applyBorder="1" applyAlignment="1" applyProtection="1">
      <alignment horizontal="center"/>
      <protection locked="0" hidden="1"/>
    </xf>
    <xf numFmtId="0" fontId="8" fillId="25" borderId="17" xfId="0" applyFont="1" applyFill="1" applyBorder="1" applyAlignment="1" applyProtection="1">
      <alignment horizontal="center"/>
      <protection locked="0" hidden="1"/>
    </xf>
    <xf numFmtId="0" fontId="8" fillId="24" borderId="0" xfId="0" applyFont="1" applyFill="1" applyBorder="1" applyAlignment="1" applyProtection="1">
      <alignment horizontal="left"/>
      <protection hidden="1"/>
    </xf>
    <xf numFmtId="0" fontId="11" fillId="29" borderId="15" xfId="0" applyFont="1" applyFill="1" applyBorder="1" applyAlignment="1" applyProtection="1">
      <alignment horizontal="left" wrapText="1"/>
      <protection hidden="1"/>
    </xf>
    <xf numFmtId="0" fontId="18" fillId="29" borderId="15" xfId="36" quotePrefix="1" applyFill="1" applyBorder="1" applyAlignment="1" applyProtection="1">
      <alignment horizontal="left" wrapText="1"/>
      <protection hidden="1"/>
    </xf>
    <xf numFmtId="0" fontId="18" fillId="29" borderId="15" xfId="36" applyFill="1" applyBorder="1" applyAlignment="1" applyProtection="1">
      <alignment horizontal="left" wrapText="1"/>
      <protection hidden="1"/>
    </xf>
    <xf numFmtId="0" fontId="8" fillId="29" borderId="10" xfId="0" applyFont="1" applyFill="1" applyBorder="1" applyAlignment="1" applyProtection="1">
      <alignment horizontal="left" wrapText="1"/>
      <protection hidden="1"/>
    </xf>
    <xf numFmtId="0" fontId="8" fillId="29" borderId="19" xfId="0" applyFont="1" applyFill="1" applyBorder="1" applyAlignment="1" applyProtection="1">
      <alignment horizontal="left" wrapText="1"/>
      <protection hidden="1"/>
    </xf>
    <xf numFmtId="0" fontId="22" fillId="33" borderId="0" xfId="0" applyFont="1" applyFill="1" applyBorder="1" applyAlignment="1">
      <alignment horizontal="center"/>
    </xf>
    <xf numFmtId="0" fontId="14" fillId="33" borderId="0" xfId="0" applyFont="1" applyFill="1" applyAlignment="1">
      <alignment horizontal="center"/>
    </xf>
    <xf numFmtId="0" fontId="19" fillId="0" borderId="0" xfId="0" applyFont="1" applyAlignment="1">
      <alignment horizontal="center"/>
    </xf>
    <xf numFmtId="0" fontId="10" fillId="33" borderId="0" xfId="0" quotePrefix="1" applyFont="1" applyFill="1" applyAlignment="1">
      <alignment horizontal="center"/>
    </xf>
    <xf numFmtId="0" fontId="10" fillId="33" borderId="0" xfId="0" applyFont="1" applyFill="1" applyAlignment="1">
      <alignment horizontal="center"/>
    </xf>
    <xf numFmtId="0" fontId="90" fillId="33" borderId="0" xfId="46" applyFont="1" applyFill="1" applyAlignment="1">
      <alignment horizontal="justify" vertical="justify" wrapText="1"/>
    </xf>
    <xf numFmtId="0" fontId="17" fillId="25" borderId="0" xfId="46" applyFont="1" applyFill="1" applyAlignment="1" applyProtection="1">
      <alignment horizontal="left"/>
      <protection locked="0" hidden="1"/>
    </xf>
    <xf numFmtId="0" fontId="84" fillId="33" borderId="0" xfId="46" applyFont="1" applyFill="1" applyBorder="1" applyAlignment="1">
      <alignment horizontal="center"/>
    </xf>
    <xf numFmtId="0" fontId="84" fillId="33" borderId="0" xfId="46" applyFont="1" applyFill="1" applyAlignment="1">
      <alignment horizontal="center"/>
    </xf>
    <xf numFmtId="0" fontId="7" fillId="24" borderId="0" xfId="0" applyFont="1" applyFill="1" applyAlignment="1">
      <alignment horizontal="center"/>
    </xf>
    <xf numFmtId="0" fontId="50" fillId="24" borderId="0" xfId="0" applyFont="1" applyFill="1" applyAlignment="1">
      <alignment horizontal="center"/>
    </xf>
    <xf numFmtId="0" fontId="22" fillId="24" borderId="0" xfId="0" applyFont="1" applyFill="1" applyBorder="1" applyAlignment="1">
      <alignment horizontal="center"/>
    </xf>
    <xf numFmtId="0" fontId="14" fillId="0" borderId="0" xfId="0" applyFont="1" applyFill="1" applyAlignment="1">
      <alignment horizontal="center"/>
    </xf>
    <xf numFmtId="0" fontId="0" fillId="24" borderId="0" xfId="0" applyFill="1" applyAlignment="1">
      <alignment horizontal="center"/>
    </xf>
    <xf numFmtId="0" fontId="14" fillId="33" borderId="10" xfId="0" applyFont="1" applyFill="1" applyBorder="1" applyAlignment="1">
      <alignment horizontal="center"/>
    </xf>
    <xf numFmtId="0" fontId="14" fillId="33" borderId="0" xfId="0" applyFont="1" applyFill="1" applyBorder="1" applyAlignment="1">
      <alignment horizontal="center"/>
    </xf>
    <xf numFmtId="0" fontId="14" fillId="33" borderId="11" xfId="0" applyFont="1" applyFill="1" applyBorder="1" applyAlignment="1">
      <alignment horizontal="center"/>
    </xf>
    <xf numFmtId="0" fontId="48" fillId="33" borderId="0" xfId="0" applyFont="1" applyFill="1" applyAlignment="1">
      <alignment horizontal="center"/>
    </xf>
    <xf numFmtId="0" fontId="7" fillId="33" borderId="0" xfId="0" quotePrefix="1" applyFont="1" applyFill="1" applyAlignment="1">
      <alignment horizontal="center"/>
    </xf>
    <xf numFmtId="0" fontId="7" fillId="33" borderId="0" xfId="0" applyFont="1" applyFill="1" applyAlignment="1">
      <alignment horizontal="center"/>
    </xf>
    <xf numFmtId="0" fontId="7" fillId="33" borderId="0" xfId="0" applyFont="1" applyFill="1" applyBorder="1" applyAlignment="1">
      <alignment horizontal="left" wrapText="1"/>
    </xf>
    <xf numFmtId="0" fontId="7" fillId="33" borderId="0" xfId="0" applyFont="1" applyFill="1" applyBorder="1" applyAlignment="1">
      <alignment horizontal="justify" wrapText="1"/>
    </xf>
    <xf numFmtId="0" fontId="14" fillId="33" borderId="21" xfId="0" applyFont="1" applyFill="1" applyBorder="1" applyAlignment="1">
      <alignment horizontal="center"/>
    </xf>
    <xf numFmtId="0" fontId="14" fillId="33" borderId="24" xfId="0" applyFont="1" applyFill="1" applyBorder="1" applyAlignment="1">
      <alignment horizontal="center"/>
    </xf>
    <xf numFmtId="0" fontId="14" fillId="33" borderId="23" xfId="0" applyFont="1" applyFill="1" applyBorder="1" applyAlignment="1">
      <alignment horizontal="center"/>
    </xf>
    <xf numFmtId="0" fontId="14" fillId="33" borderId="0" xfId="0" applyFont="1" applyFill="1" applyBorder="1" applyAlignment="1">
      <alignment horizontal="left" vertical="center" wrapText="1"/>
    </xf>
    <xf numFmtId="0" fontId="0" fillId="33" borderId="0" xfId="0" quotePrefix="1" applyFill="1" applyAlignment="1">
      <alignment horizontal="center"/>
    </xf>
    <xf numFmtId="0" fontId="0" fillId="33" borderId="0" xfId="0" applyFill="1" applyAlignment="1">
      <alignment horizontal="center"/>
    </xf>
    <xf numFmtId="0" fontId="14" fillId="33" borderId="13" xfId="0" applyFont="1" applyFill="1" applyBorder="1" applyAlignment="1">
      <alignment horizontal="center"/>
    </xf>
    <xf numFmtId="0" fontId="14" fillId="33" borderId="14" xfId="0" applyFont="1" applyFill="1" applyBorder="1" applyAlignment="1">
      <alignment horizontal="center"/>
    </xf>
    <xf numFmtId="0" fontId="14" fillId="33" borderId="0" xfId="0" applyFont="1" applyFill="1" applyBorder="1" applyAlignment="1">
      <alignment horizontal="justify" vertical="center" wrapText="1"/>
    </xf>
    <xf numFmtId="0" fontId="22" fillId="33" borderId="21" xfId="0" applyFont="1" applyFill="1" applyBorder="1" applyAlignment="1">
      <alignment horizontal="center"/>
    </xf>
    <xf numFmtId="0" fontId="22" fillId="33" borderId="24" xfId="0" applyFont="1" applyFill="1" applyBorder="1" applyAlignment="1">
      <alignment horizontal="center"/>
    </xf>
    <xf numFmtId="0" fontId="22" fillId="33" borderId="23" xfId="0" applyFont="1" applyFill="1" applyBorder="1" applyAlignment="1">
      <alignment horizontal="center"/>
    </xf>
    <xf numFmtId="0" fontId="0" fillId="33" borderId="0" xfId="0" applyFill="1" applyBorder="1" applyAlignment="1">
      <alignment horizontal="left" wrapText="1"/>
    </xf>
    <xf numFmtId="0" fontId="14" fillId="33" borderId="0" xfId="0" applyFont="1" applyFill="1" applyBorder="1" applyAlignment="1">
      <alignment horizontal="left" wrapText="1"/>
    </xf>
    <xf numFmtId="0" fontId="0" fillId="33" borderId="0" xfId="0" applyFont="1" applyFill="1" applyAlignment="1">
      <alignment vertical="top" wrapText="1"/>
    </xf>
    <xf numFmtId="0" fontId="0" fillId="33" borderId="0" xfId="0" applyFill="1" applyAlignment="1">
      <alignment vertical="top" wrapText="1"/>
    </xf>
    <xf numFmtId="0" fontId="14" fillId="33" borderId="0" xfId="46" applyFont="1" applyFill="1" applyBorder="1" applyAlignment="1">
      <alignment horizontal="justify" vertical="justify"/>
    </xf>
    <xf numFmtId="0" fontId="7" fillId="33" borderId="0" xfId="46" applyFont="1" applyFill="1" applyBorder="1" applyAlignment="1">
      <alignment horizontal="justify" vertical="justify"/>
    </xf>
    <xf numFmtId="0" fontId="7" fillId="33" borderId="0" xfId="46" applyFont="1" applyFill="1" applyBorder="1" applyAlignment="1">
      <alignment horizontal="justify" vertical="justify" wrapText="1"/>
    </xf>
    <xf numFmtId="0" fontId="0" fillId="0" borderId="0" xfId="0" applyAlignment="1">
      <alignment horizontal="justify" vertical="justify"/>
    </xf>
    <xf numFmtId="0" fontId="7" fillId="33" borderId="0" xfId="46" quotePrefix="1" applyFont="1" applyFill="1" applyBorder="1" applyAlignment="1">
      <alignment horizontal="justify" vertical="justify" wrapText="1"/>
    </xf>
    <xf numFmtId="0" fontId="7" fillId="33" borderId="0" xfId="46" quotePrefix="1" applyFont="1" applyFill="1" applyBorder="1" applyAlignment="1">
      <alignment horizontal="justify" vertical="justify"/>
    </xf>
    <xf numFmtId="0" fontId="7" fillId="33" borderId="0" xfId="46" applyFont="1" applyFill="1" applyBorder="1" applyAlignment="1">
      <alignment horizontal="left" vertical="justify"/>
    </xf>
    <xf numFmtId="0" fontId="48" fillId="0" borderId="0" xfId="46" applyFont="1" applyAlignment="1">
      <alignment horizontal="center"/>
    </xf>
    <xf numFmtId="0" fontId="14" fillId="33" borderId="0" xfId="46" applyFont="1" applyFill="1" applyBorder="1" applyAlignment="1">
      <alignment horizontal="center" vertical="center"/>
    </xf>
    <xf numFmtId="0" fontId="44" fillId="27" borderId="28" xfId="46" applyFont="1" applyFill="1" applyBorder="1" applyAlignment="1">
      <alignment horizontal="justify" vertical="center" wrapText="1"/>
    </xf>
    <xf numFmtId="0" fontId="7" fillId="27" borderId="29" xfId="46" applyFont="1" applyFill="1" applyBorder="1" applyAlignment="1">
      <alignment horizontal="justify" vertical="center"/>
    </xf>
    <xf numFmtId="0" fontId="7" fillId="27" borderId="32" xfId="46" applyFont="1" applyFill="1" applyBorder="1" applyAlignment="1">
      <alignment horizontal="justify" vertical="center"/>
    </xf>
    <xf numFmtId="0" fontId="7" fillId="27" borderId="26" xfId="46" applyFont="1" applyFill="1" applyBorder="1" applyAlignment="1">
      <alignment horizontal="justify" vertical="center"/>
    </xf>
    <xf numFmtId="0" fontId="7" fillId="27" borderId="0" xfId="46" applyFont="1" applyFill="1" applyBorder="1" applyAlignment="1">
      <alignment horizontal="justify" vertical="center"/>
    </xf>
    <xf numFmtId="0" fontId="7" fillId="27" borderId="27" xfId="46" applyFont="1" applyFill="1" applyBorder="1" applyAlignment="1">
      <alignment horizontal="justify" vertical="center"/>
    </xf>
    <xf numFmtId="0" fontId="7" fillId="27" borderId="30" xfId="46" applyFont="1" applyFill="1" applyBorder="1" applyAlignment="1">
      <alignment horizontal="justify" vertical="center"/>
    </xf>
    <xf numFmtId="0" fontId="7" fillId="27" borderId="25" xfId="46" applyFont="1" applyFill="1" applyBorder="1" applyAlignment="1">
      <alignment horizontal="justify" vertical="center"/>
    </xf>
    <xf numFmtId="0" fontId="7" fillId="27" borderId="31" xfId="46" applyFont="1" applyFill="1" applyBorder="1" applyAlignment="1">
      <alignment horizontal="justify" vertical="center"/>
    </xf>
    <xf numFmtId="0" fontId="14" fillId="33" borderId="0" xfId="46" applyFont="1" applyFill="1" applyAlignment="1">
      <alignment horizontal="center" vertical="center"/>
    </xf>
    <xf numFmtId="0" fontId="7" fillId="33" borderId="28" xfId="0" applyFont="1" applyFill="1" applyBorder="1" applyAlignment="1">
      <alignment horizontal="center" wrapText="1"/>
    </xf>
    <xf numFmtId="0" fontId="7" fillId="33" borderId="29" xfId="0" applyFont="1" applyFill="1" applyBorder="1" applyAlignment="1">
      <alignment horizontal="center" wrapText="1"/>
    </xf>
    <xf numFmtId="0" fontId="7" fillId="33" borderId="32" xfId="0" applyFont="1" applyFill="1" applyBorder="1" applyAlignment="1">
      <alignment horizontal="center" wrapText="1"/>
    </xf>
    <xf numFmtId="0" fontId="7" fillId="33" borderId="26" xfId="0" applyFont="1" applyFill="1" applyBorder="1" applyAlignment="1">
      <alignment horizontal="center" wrapText="1"/>
    </xf>
    <xf numFmtId="0" fontId="7" fillId="33" borderId="0" xfId="0" applyFont="1" applyFill="1" applyBorder="1" applyAlignment="1">
      <alignment horizontal="center" wrapText="1"/>
    </xf>
    <xf numFmtId="0" fontId="7" fillId="33" borderId="27" xfId="0" applyFont="1" applyFill="1" applyBorder="1" applyAlignment="1">
      <alignment horizontal="center" wrapText="1"/>
    </xf>
    <xf numFmtId="0" fontId="7" fillId="33" borderId="30" xfId="0" applyFont="1" applyFill="1" applyBorder="1" applyAlignment="1">
      <alignment horizontal="center" wrapText="1"/>
    </xf>
    <xf numFmtId="0" fontId="7" fillId="33" borderId="25" xfId="0" applyFont="1" applyFill="1" applyBorder="1" applyAlignment="1">
      <alignment horizontal="center" wrapText="1"/>
    </xf>
    <xf numFmtId="0" fontId="7" fillId="33" borderId="31" xfId="0" applyFont="1" applyFill="1" applyBorder="1" applyAlignment="1">
      <alignment horizontal="center" wrapText="1"/>
    </xf>
    <xf numFmtId="0" fontId="0" fillId="28" borderId="28" xfId="0" applyFill="1" applyBorder="1" applyAlignment="1">
      <alignment horizontal="center" wrapText="1"/>
    </xf>
    <xf numFmtId="0" fontId="0" fillId="28" borderId="29" xfId="0" applyFill="1" applyBorder="1" applyAlignment="1">
      <alignment horizontal="center" wrapText="1"/>
    </xf>
    <xf numFmtId="0" fontId="0" fillId="28" borderId="32" xfId="0" applyFill="1" applyBorder="1" applyAlignment="1">
      <alignment horizontal="center" wrapText="1"/>
    </xf>
    <xf numFmtId="0" fontId="0" fillId="28" borderId="26" xfId="0" applyFill="1" applyBorder="1" applyAlignment="1">
      <alignment horizontal="center" wrapText="1"/>
    </xf>
    <xf numFmtId="0" fontId="0" fillId="28" borderId="0" xfId="0" applyFill="1" applyBorder="1" applyAlignment="1">
      <alignment horizontal="center" wrapText="1"/>
    </xf>
    <xf numFmtId="0" fontId="0" fillId="28" borderId="27" xfId="0" applyFill="1" applyBorder="1" applyAlignment="1">
      <alignment horizontal="center" wrapText="1"/>
    </xf>
    <xf numFmtId="0" fontId="0" fillId="28" borderId="30" xfId="0" applyFill="1" applyBorder="1" applyAlignment="1">
      <alignment horizontal="center" wrapText="1"/>
    </xf>
    <xf numFmtId="0" fontId="0" fillId="28" borderId="25" xfId="0" applyFill="1" applyBorder="1" applyAlignment="1">
      <alignment horizontal="center" wrapText="1"/>
    </xf>
    <xf numFmtId="0" fontId="0" fillId="28" borderId="31" xfId="0" applyFill="1" applyBorder="1" applyAlignment="1">
      <alignment horizontal="center" wrapText="1"/>
    </xf>
    <xf numFmtId="0" fontId="14" fillId="0" borderId="0" xfId="0" applyFont="1" applyFill="1" applyBorder="1" applyAlignment="1">
      <alignment horizontal="center"/>
    </xf>
    <xf numFmtId="0" fontId="22" fillId="0" borderId="0" xfId="0" applyFont="1" applyFill="1" applyBorder="1" applyAlignment="1">
      <alignment horizontal="center"/>
    </xf>
    <xf numFmtId="0" fontId="14" fillId="0" borderId="0" xfId="0" applyFont="1" applyAlignment="1">
      <alignment wrapText="1"/>
    </xf>
    <xf numFmtId="0" fontId="0" fillId="25" borderId="0" xfId="0" applyFill="1" applyAlignment="1">
      <alignment wrapText="1"/>
    </xf>
    <xf numFmtId="0" fontId="15" fillId="25" borderId="0" xfId="0" applyFont="1" applyFill="1" applyAlignment="1">
      <alignment wrapText="1"/>
    </xf>
    <xf numFmtId="0" fontId="15" fillId="25" borderId="0" xfId="0" applyFont="1" applyFill="1" applyAlignment="1"/>
    <xf numFmtId="0" fontId="0" fillId="33" borderId="0" xfId="0" applyFill="1" applyAlignment="1">
      <alignment horizontal="left" vertical="top" wrapText="1"/>
    </xf>
    <xf numFmtId="0" fontId="71" fillId="33" borderId="0" xfId="0" applyFont="1" applyFill="1" applyAlignment="1">
      <alignment horizontal="left" vertical="top" wrapText="1"/>
    </xf>
    <xf numFmtId="0" fontId="71" fillId="0" borderId="0" xfId="0" applyFont="1" applyFill="1" applyAlignment="1">
      <alignment horizontal="left" vertical="top" wrapText="1"/>
    </xf>
    <xf numFmtId="0" fontId="7" fillId="0" borderId="0" xfId="0" applyFont="1" applyFill="1" applyAlignment="1">
      <alignment horizontal="left" vertical="top" wrapText="1"/>
    </xf>
    <xf numFmtId="0" fontId="7" fillId="33" borderId="0" xfId="0" applyFont="1" applyFill="1" applyAlignment="1">
      <alignment horizontal="left" vertical="top" wrapText="1"/>
    </xf>
    <xf numFmtId="0" fontId="71" fillId="33" borderId="0" xfId="0" applyFont="1" applyFill="1" applyAlignment="1">
      <alignment horizontal="left" vertical="center" wrapText="1"/>
    </xf>
    <xf numFmtId="166" fontId="15" fillId="33" borderId="0" xfId="28" applyNumberFormat="1" applyFont="1" applyFill="1" applyAlignment="1">
      <alignment wrapText="1"/>
    </xf>
    <xf numFmtId="0" fontId="14" fillId="0" borderId="0" xfId="0" applyFont="1" applyAlignment="1">
      <alignment horizontal="center"/>
    </xf>
    <xf numFmtId="0" fontId="15" fillId="33" borderId="0" xfId="0" applyFont="1" applyFill="1" applyBorder="1" applyAlignment="1">
      <alignment wrapText="1"/>
    </xf>
    <xf numFmtId="0" fontId="7" fillId="28" borderId="28" xfId="0" applyFont="1" applyFill="1" applyBorder="1" applyAlignment="1">
      <alignment horizontal="center" wrapText="1"/>
    </xf>
    <xf numFmtId="0" fontId="7" fillId="28" borderId="29" xfId="0" applyFont="1" applyFill="1" applyBorder="1" applyAlignment="1">
      <alignment horizontal="center" wrapText="1"/>
    </xf>
    <xf numFmtId="0" fontId="7" fillId="28" borderId="32" xfId="0" applyFont="1" applyFill="1" applyBorder="1" applyAlignment="1">
      <alignment horizontal="center" wrapText="1"/>
    </xf>
    <xf numFmtId="0" fontId="7" fillId="28" borderId="26" xfId="0" applyFont="1" applyFill="1" applyBorder="1" applyAlignment="1">
      <alignment horizontal="center" wrapText="1"/>
    </xf>
    <xf numFmtId="0" fontId="7" fillId="28" borderId="0" xfId="0" applyFont="1" applyFill="1" applyBorder="1" applyAlignment="1">
      <alignment horizontal="center" wrapText="1"/>
    </xf>
    <xf numFmtId="0" fontId="7" fillId="28" borderId="27" xfId="0" applyFont="1" applyFill="1" applyBorder="1" applyAlignment="1">
      <alignment horizontal="center" wrapText="1"/>
    </xf>
    <xf numFmtId="0" fontId="7" fillId="28" borderId="30" xfId="0" applyFont="1" applyFill="1" applyBorder="1" applyAlignment="1">
      <alignment horizontal="center" wrapText="1"/>
    </xf>
    <xf numFmtId="0" fontId="7" fillId="28" borderId="25" xfId="0" applyFont="1" applyFill="1" applyBorder="1" applyAlignment="1">
      <alignment horizontal="center" wrapText="1"/>
    </xf>
    <xf numFmtId="0" fontId="7" fillId="28" borderId="31" xfId="0" applyFont="1" applyFill="1" applyBorder="1" applyAlignment="1">
      <alignment horizontal="center" wrapText="1"/>
    </xf>
    <xf numFmtId="0" fontId="7" fillId="33" borderId="0" xfId="0" applyFont="1" applyFill="1" applyAlignment="1">
      <alignment horizontal="left" vertical="justify"/>
    </xf>
    <xf numFmtId="0" fontId="15" fillId="33" borderId="0" xfId="0" applyFont="1" applyFill="1" applyAlignment="1">
      <alignment horizontal="left" vertical="top" wrapText="1"/>
    </xf>
    <xf numFmtId="0" fontId="7" fillId="0" borderId="0" xfId="0" applyFont="1" applyFill="1" applyAlignment="1">
      <alignment horizontal="center"/>
    </xf>
    <xf numFmtId="0" fontId="22" fillId="0" borderId="21" xfId="0" applyFont="1" applyFill="1" applyBorder="1" applyAlignment="1">
      <alignment horizontal="center"/>
    </xf>
    <xf numFmtId="0" fontId="22" fillId="0" borderId="24" xfId="0" applyFont="1" applyFill="1" applyBorder="1" applyAlignment="1">
      <alignment horizontal="center"/>
    </xf>
    <xf numFmtId="0" fontId="69" fillId="0" borderId="10" xfId="56" applyFont="1" applyFill="1" applyBorder="1" applyAlignment="1">
      <alignment horizontal="center"/>
    </xf>
    <xf numFmtId="0" fontId="69" fillId="0" borderId="0" xfId="56" applyFont="1" applyFill="1" applyBorder="1" applyAlignment="1">
      <alignment horizontal="center"/>
    </xf>
    <xf numFmtId="0" fontId="69" fillId="0" borderId="10" xfId="56" applyFont="1" applyFill="1" applyBorder="1" applyAlignment="1">
      <alignment horizontal="center" wrapText="1"/>
    </xf>
    <xf numFmtId="0" fontId="69" fillId="0" borderId="0" xfId="56" applyFont="1" applyFill="1" applyBorder="1" applyAlignment="1">
      <alignment horizontal="center" wrapText="1"/>
    </xf>
    <xf numFmtId="0" fontId="68" fillId="0" borderId="12" xfId="56" applyFont="1" applyFill="1" applyBorder="1" applyAlignment="1">
      <alignment horizontal="center"/>
    </xf>
    <xf numFmtId="0" fontId="68" fillId="0" borderId="13" xfId="56" applyFont="1" applyFill="1" applyBorder="1" applyAlignment="1">
      <alignment horizontal="center"/>
    </xf>
    <xf numFmtId="0" fontId="84" fillId="0" borderId="45" xfId="46" applyFont="1" applyFill="1" applyBorder="1" applyAlignment="1">
      <alignment horizontal="center" vertical="center"/>
    </xf>
    <xf numFmtId="0" fontId="84" fillId="0" borderId="46" xfId="46" applyFont="1" applyFill="1" applyBorder="1" applyAlignment="1">
      <alignment horizontal="center" vertical="center"/>
    </xf>
    <xf numFmtId="0" fontId="54" fillId="0" borderId="46" xfId="46" applyFont="1" applyBorder="1" applyAlignment="1">
      <alignment horizontal="center" vertical="center"/>
    </xf>
    <xf numFmtId="0" fontId="54" fillId="0" borderId="47" xfId="46" applyFont="1" applyBorder="1" applyAlignment="1">
      <alignment horizontal="center" vertical="center"/>
    </xf>
  </cellXfs>
  <cellStyles count="6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48"/>
    <cellStyle name="Comma 2 2" xfId="59"/>
    <cellStyle name="Comma 3" xfId="49"/>
    <cellStyle name="Comma 3 2" xfId="60"/>
    <cellStyle name="Euro"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0"/>
    <cellStyle name="Normal 2 2" xfId="46"/>
    <cellStyle name="Normal 2 3" xfId="57"/>
    <cellStyle name="Normal 3" xfId="50"/>
    <cellStyle name="Normal 3 2" xfId="61"/>
    <cellStyle name="Normal 4" xfId="47"/>
    <cellStyle name="Normal 4 2" xfId="58"/>
    <cellStyle name="Normal 5" xfId="56"/>
    <cellStyle name="Normal 5 2" xfId="62"/>
    <cellStyle name="Normal 6" xfId="64"/>
    <cellStyle name="Normal 6 2" xfId="66"/>
    <cellStyle name="Normal 6 3" xfId="67"/>
    <cellStyle name="Normal 7" xfId="65"/>
    <cellStyle name="Note" xfId="41" builtinId="10" customBuiltin="1"/>
    <cellStyle name="Output" xfId="42" builtinId="21" customBuiltin="1"/>
    <cellStyle name="Percent" xfId="63" builtinId="5"/>
    <cellStyle name="Percent 2" xfId="68"/>
    <cellStyle name="rf20" xfId="51"/>
    <cellStyle name="rf5" xfId="52"/>
    <cellStyle name="rf6" xfId="53"/>
    <cellStyle name="rf7" xfId="54"/>
    <cellStyle name="rf8" xfId="55"/>
    <cellStyle name="Title" xfId="43" builtinId="15" customBuiltin="1"/>
    <cellStyle name="Total" xfId="44" builtinId="25" customBuiltin="1"/>
    <cellStyle name="Warning Text" xfId="45" builtinId="11" customBuiltin="1"/>
  </cellStyles>
  <dxfs count="33">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condense val="0"/>
        <extend val="0"/>
      </font>
      <fill>
        <patternFill>
          <bgColor indexed="41"/>
        </patternFill>
      </fill>
    </dxf>
  </dxfs>
  <tableStyles count="0" defaultTableStyle="TableStyleMedium9" defaultPivotStyle="PivotStyleLight16"/>
  <colors>
    <mruColors>
      <color rgb="FF00FFFF"/>
      <color rgb="FFFFDA6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Drop" dropStyle="combo" dx="16" fmlaLink="$J$23" fmlaRange="$AA$21:$AA$23" noThreeD="1" sel="2" val="0"/>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0</xdr:colOff>
          <xdr:row>7</xdr:row>
          <xdr:rowOff>142875</xdr:rowOff>
        </xdr:from>
        <xdr:to>
          <xdr:col>11</xdr:col>
          <xdr:colOff>28575</xdr:colOff>
          <xdr:row>9</xdr:row>
          <xdr:rowOff>19050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Go to the POS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10</xdr:row>
          <xdr:rowOff>0</xdr:rowOff>
        </xdr:from>
        <xdr:to>
          <xdr:col>11</xdr:col>
          <xdr:colOff>28575</xdr:colOff>
          <xdr:row>11</xdr:row>
          <xdr:rowOff>38100</xdr:rowOff>
        </xdr:to>
        <xdr:sp macro="" textlink="">
          <xdr:nvSpPr>
            <xdr:cNvPr id="20484" name="Button 4" hidden="1">
              <a:extLst>
                <a:ext uri="{63B3BB69-23CF-44E3-9099-C40C66FF867C}">
                  <a14:compatExt spid="_x0000_s2048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Go to the PER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12</xdr:row>
          <xdr:rowOff>0</xdr:rowOff>
        </xdr:from>
        <xdr:to>
          <xdr:col>11</xdr:col>
          <xdr:colOff>28575</xdr:colOff>
          <xdr:row>13</xdr:row>
          <xdr:rowOff>38100</xdr:rowOff>
        </xdr:to>
        <xdr:sp macro="" textlink="">
          <xdr:nvSpPr>
            <xdr:cNvPr id="20485" name="Button 5" hidden="1">
              <a:extLst>
                <a:ext uri="{63B3BB69-23CF-44E3-9099-C40C66FF867C}">
                  <a14:compatExt spid="_x0000_s2048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Go to the SCNA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14</xdr:row>
          <xdr:rowOff>0</xdr:rowOff>
        </xdr:from>
        <xdr:to>
          <xdr:col>11</xdr:col>
          <xdr:colOff>28575</xdr:colOff>
          <xdr:row>15</xdr:row>
          <xdr:rowOff>38100</xdr:rowOff>
        </xdr:to>
        <xdr:sp macro="" textlink="">
          <xdr:nvSpPr>
            <xdr:cNvPr id="20486" name="Button 6" hidden="1">
              <a:extLst>
                <a:ext uri="{63B3BB69-23CF-44E3-9099-C40C66FF867C}">
                  <a14:compatExt spid="_x0000_s2048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Go to the CFS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20</xdr:row>
          <xdr:rowOff>0</xdr:rowOff>
        </xdr:from>
        <xdr:to>
          <xdr:col>11</xdr:col>
          <xdr:colOff>28575</xdr:colOff>
          <xdr:row>21</xdr:row>
          <xdr:rowOff>38100</xdr:rowOff>
        </xdr:to>
        <xdr:sp macro="" textlink="">
          <xdr:nvSpPr>
            <xdr:cNvPr id="20487" name="Button 7" hidden="1">
              <a:extLst>
                <a:ext uri="{63B3BB69-23CF-44E3-9099-C40C66FF867C}">
                  <a14:compatExt spid="_x0000_s2048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Go to the 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21</xdr:row>
          <xdr:rowOff>133350</xdr:rowOff>
        </xdr:from>
        <xdr:to>
          <xdr:col>14</xdr:col>
          <xdr:colOff>38100</xdr:colOff>
          <xdr:row>23</xdr:row>
          <xdr:rowOff>9525</xdr:rowOff>
        </xdr:to>
        <xdr:sp macro="" textlink="">
          <xdr:nvSpPr>
            <xdr:cNvPr id="20494" name="Button 14" hidden="1">
              <a:extLst>
                <a:ext uri="{63B3BB69-23CF-44E3-9099-C40C66FF867C}">
                  <a14:compatExt spid="_x0000_s2049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Go to the selected sheet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133350</xdr:rowOff>
        </xdr:from>
        <xdr:to>
          <xdr:col>12</xdr:col>
          <xdr:colOff>600075</xdr:colOff>
          <xdr:row>23</xdr:row>
          <xdr:rowOff>9525</xdr:rowOff>
        </xdr:to>
        <xdr:sp macro="" textlink="">
          <xdr:nvSpPr>
            <xdr:cNvPr id="20497" name="Drop Down 17" hidden="1">
              <a:extLst>
                <a:ext uri="{63B3BB69-23CF-44E3-9099-C40C66FF867C}">
                  <a14:compatExt spid="_x0000_s20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23</xdr:row>
          <xdr:rowOff>142875</xdr:rowOff>
        </xdr:from>
        <xdr:to>
          <xdr:col>9</xdr:col>
          <xdr:colOff>0</xdr:colOff>
          <xdr:row>25</xdr:row>
          <xdr:rowOff>0</xdr:rowOff>
        </xdr:to>
        <xdr:sp macro="" textlink="">
          <xdr:nvSpPr>
            <xdr:cNvPr id="20498" name="Button 18" hidden="1">
              <a:extLst>
                <a:ext uri="{63B3BB69-23CF-44E3-9099-C40C66FF867C}">
                  <a14:compatExt spid="_x0000_s2049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Go to Appendix 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25</xdr:row>
          <xdr:rowOff>0</xdr:rowOff>
        </xdr:from>
        <xdr:to>
          <xdr:col>9</xdr:col>
          <xdr:colOff>0</xdr:colOff>
          <xdr:row>27</xdr:row>
          <xdr:rowOff>19050</xdr:rowOff>
        </xdr:to>
        <xdr:sp macro="" textlink="">
          <xdr:nvSpPr>
            <xdr:cNvPr id="20499" name="Button 19" hidden="1">
              <a:extLst>
                <a:ext uri="{63B3BB69-23CF-44E3-9099-C40C66FF867C}">
                  <a14:compatExt spid="_x0000_s2049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Go to Appendix 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27</xdr:row>
          <xdr:rowOff>152400</xdr:rowOff>
        </xdr:from>
        <xdr:to>
          <xdr:col>9</xdr:col>
          <xdr:colOff>0</xdr:colOff>
          <xdr:row>28</xdr:row>
          <xdr:rowOff>0</xdr:rowOff>
        </xdr:to>
        <xdr:sp macro="" textlink="">
          <xdr:nvSpPr>
            <xdr:cNvPr id="20500" name="Button 20" hidden="1">
              <a:extLst>
                <a:ext uri="{63B3BB69-23CF-44E3-9099-C40C66FF867C}">
                  <a14:compatExt spid="_x0000_s2050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Go to Appendix C</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28</xdr:row>
          <xdr:rowOff>0</xdr:rowOff>
        </xdr:from>
        <xdr:to>
          <xdr:col>9</xdr:col>
          <xdr:colOff>0</xdr:colOff>
          <xdr:row>28</xdr:row>
          <xdr:rowOff>0</xdr:rowOff>
        </xdr:to>
        <xdr:sp macro="" textlink="">
          <xdr:nvSpPr>
            <xdr:cNvPr id="20501" name="Button 21" hidden="1">
              <a:extLst>
                <a:ext uri="{63B3BB69-23CF-44E3-9099-C40C66FF867C}">
                  <a14:compatExt spid="_x0000_s2050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Go to Appendix 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28</xdr:row>
          <xdr:rowOff>0</xdr:rowOff>
        </xdr:from>
        <xdr:to>
          <xdr:col>9</xdr:col>
          <xdr:colOff>0</xdr:colOff>
          <xdr:row>28</xdr:row>
          <xdr:rowOff>0</xdr:rowOff>
        </xdr:to>
        <xdr:sp macro="" textlink="">
          <xdr:nvSpPr>
            <xdr:cNvPr id="20502" name="Button 22" hidden="1">
              <a:extLst>
                <a:ext uri="{63B3BB69-23CF-44E3-9099-C40C66FF867C}">
                  <a14:compatExt spid="_x0000_s2050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Go to Appendix E1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28</xdr:row>
          <xdr:rowOff>0</xdr:rowOff>
        </xdr:from>
        <xdr:to>
          <xdr:col>9</xdr:col>
          <xdr:colOff>0</xdr:colOff>
          <xdr:row>28</xdr:row>
          <xdr:rowOff>0</xdr:rowOff>
        </xdr:to>
        <xdr:sp macro="" textlink="">
          <xdr:nvSpPr>
            <xdr:cNvPr id="20503" name="Button 23" hidden="1">
              <a:extLst>
                <a:ext uri="{63B3BB69-23CF-44E3-9099-C40C66FF867C}">
                  <a14:compatExt spid="_x0000_s2050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Go to Appendix E2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28</xdr:row>
          <xdr:rowOff>0</xdr:rowOff>
        </xdr:from>
        <xdr:to>
          <xdr:col>9</xdr:col>
          <xdr:colOff>0</xdr:colOff>
          <xdr:row>34</xdr:row>
          <xdr:rowOff>0</xdr:rowOff>
        </xdr:to>
        <xdr:sp macro="" textlink="">
          <xdr:nvSpPr>
            <xdr:cNvPr id="20504" name="Button 24" hidden="1">
              <a:extLst>
                <a:ext uri="{63B3BB69-23CF-44E3-9099-C40C66FF867C}">
                  <a14:compatExt spid="_x0000_s2050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Go to Appendix F</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114300</xdr:colOff>
      <xdr:row>13</xdr:row>
      <xdr:rowOff>85725</xdr:rowOff>
    </xdr:from>
    <xdr:to>
      <xdr:col>10</xdr:col>
      <xdr:colOff>466725</xdr:colOff>
      <xdr:row>13</xdr:row>
      <xdr:rowOff>104775</xdr:rowOff>
    </xdr:to>
    <xdr:sp macro="" textlink="">
      <xdr:nvSpPr>
        <xdr:cNvPr id="4221" name="Line 2"/>
        <xdr:cNvSpPr>
          <a:spLocks noChangeShapeType="1"/>
        </xdr:cNvSpPr>
      </xdr:nvSpPr>
      <xdr:spPr bwMode="auto">
        <a:xfrm flipH="1" flipV="1">
          <a:off x="7667625" y="3362325"/>
          <a:ext cx="352425" cy="19050"/>
        </a:xfrm>
        <a:prstGeom prst="line">
          <a:avLst/>
        </a:prstGeom>
        <a:noFill/>
        <a:ln w="9525">
          <a:solidFill>
            <a:srgbClr val="000000"/>
          </a:solidFill>
          <a:round/>
          <a:headEnd/>
          <a:tailEnd type="triangle" w="med" len="med"/>
        </a:ln>
      </xdr:spPr>
    </xdr:sp>
    <xdr:clientData/>
  </xdr:twoCellAnchor>
  <xdr:twoCellAnchor>
    <xdr:from>
      <xdr:col>5</xdr:col>
      <xdr:colOff>504825</xdr:colOff>
      <xdr:row>36</xdr:row>
      <xdr:rowOff>57150</xdr:rowOff>
    </xdr:from>
    <xdr:to>
      <xdr:col>5</xdr:col>
      <xdr:colOff>990600</xdr:colOff>
      <xdr:row>36</xdr:row>
      <xdr:rowOff>152400</xdr:rowOff>
    </xdr:to>
    <xdr:sp macro="" textlink="">
      <xdr:nvSpPr>
        <xdr:cNvPr id="4222" name="Line 3"/>
        <xdr:cNvSpPr>
          <a:spLocks noChangeShapeType="1"/>
        </xdr:cNvSpPr>
      </xdr:nvSpPr>
      <xdr:spPr bwMode="auto">
        <a:xfrm flipV="1">
          <a:off x="3552825" y="7058025"/>
          <a:ext cx="485775" cy="95250"/>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276225</xdr:colOff>
      <xdr:row>178</xdr:row>
      <xdr:rowOff>114300</xdr:rowOff>
    </xdr:from>
    <xdr:to>
      <xdr:col>11</xdr:col>
      <xdr:colOff>685800</xdr:colOff>
      <xdr:row>183</xdr:row>
      <xdr:rowOff>323850</xdr:rowOff>
    </xdr:to>
    <xdr:sp macro="" textlink="">
      <xdr:nvSpPr>
        <xdr:cNvPr id="2" name="AutoShape 2"/>
        <xdr:cNvSpPr>
          <a:spLocks noChangeArrowheads="1"/>
        </xdr:cNvSpPr>
      </xdr:nvSpPr>
      <xdr:spPr bwMode="auto">
        <a:xfrm>
          <a:off x="7277100" y="50263425"/>
          <a:ext cx="2886075" cy="2667000"/>
        </a:xfrm>
        <a:prstGeom prst="wedgeRectCallout">
          <a:avLst>
            <a:gd name="adj1" fmla="val -53958"/>
            <a:gd name="adj2" fmla="val -65000"/>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Similar to PPE, GRAP 102 provides an accounting policy choice: either the Cost Model or the Revaluation Model should be selected as the accounting basis for Intangible assets.  Since municipalities rarely have intangible assets that are subject to revaluation, this template assumes that the cost basis is applicable. </a:t>
          </a:r>
        </a:p>
        <a:p>
          <a:pPr algn="l" rtl="0">
            <a:defRPr sz="1000"/>
          </a:pPr>
          <a:endParaRPr lang="en-US" sz="1000" b="0" i="0" strike="noStrike">
            <a:solidFill>
              <a:srgbClr val="000000"/>
            </a:solidFill>
            <a:latin typeface="Arial"/>
            <a:cs typeface="Arial"/>
          </a:endParaRPr>
        </a:p>
      </xdr:txBody>
    </xdr:sp>
    <xdr:clientData/>
  </xdr:twoCellAnchor>
  <xdr:twoCellAnchor>
    <xdr:from>
      <xdr:col>8</xdr:col>
      <xdr:colOff>123825</xdr:colOff>
      <xdr:row>83</xdr:row>
      <xdr:rowOff>0</xdr:rowOff>
    </xdr:from>
    <xdr:to>
      <xdr:col>11</xdr:col>
      <xdr:colOff>533400</xdr:colOff>
      <xdr:row>86</xdr:row>
      <xdr:rowOff>38100</xdr:rowOff>
    </xdr:to>
    <xdr:sp macro="" textlink="">
      <xdr:nvSpPr>
        <xdr:cNvPr id="3" name="AutoShape 3"/>
        <xdr:cNvSpPr>
          <a:spLocks noChangeArrowheads="1"/>
        </xdr:cNvSpPr>
      </xdr:nvSpPr>
      <xdr:spPr bwMode="auto">
        <a:xfrm>
          <a:off x="7124700" y="23488650"/>
          <a:ext cx="2886075" cy="361950"/>
        </a:xfrm>
        <a:prstGeom prst="wedgeRectCallout">
          <a:avLst>
            <a:gd name="adj1" fmla="val -52639"/>
            <a:gd name="adj2" fmla="val -73148"/>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Previously, GAMAP did not specify that depreciation starts from the moment the asset is available for use. Adoption of GRAP changes this and it may require an underlying system change if the system is currently set up to depreciate an asset only when it is brought into use. </a:t>
          </a:r>
        </a:p>
        <a:p>
          <a:pPr algn="l" rtl="0">
            <a:defRPr sz="1000"/>
          </a:pPr>
          <a:endParaRPr lang="en-US" sz="1000" b="0" i="0" strike="noStrike">
            <a:solidFill>
              <a:srgbClr val="000000"/>
            </a:solidFill>
            <a:latin typeface="Arial"/>
            <a:cs typeface="Arial"/>
          </a:endParaRPr>
        </a:p>
      </xdr:txBody>
    </xdr:sp>
    <xdr:clientData/>
  </xdr:twoCellAnchor>
  <xdr:twoCellAnchor>
    <xdr:from>
      <xdr:col>8</xdr:col>
      <xdr:colOff>180975</xdr:colOff>
      <xdr:row>31</xdr:row>
      <xdr:rowOff>66675</xdr:rowOff>
    </xdr:from>
    <xdr:to>
      <xdr:col>8</xdr:col>
      <xdr:colOff>1085850</xdr:colOff>
      <xdr:row>31</xdr:row>
      <xdr:rowOff>76200</xdr:rowOff>
    </xdr:to>
    <xdr:sp macro="" textlink="">
      <xdr:nvSpPr>
        <xdr:cNvPr id="4" name="Line 11"/>
        <xdr:cNvSpPr>
          <a:spLocks noChangeShapeType="1"/>
        </xdr:cNvSpPr>
      </xdr:nvSpPr>
      <xdr:spPr bwMode="auto">
        <a:xfrm flipH="1">
          <a:off x="7181850" y="9344025"/>
          <a:ext cx="904875" cy="9525"/>
        </a:xfrm>
        <a:prstGeom prst="line">
          <a:avLst/>
        </a:prstGeom>
        <a:noFill/>
        <a:ln w="9525">
          <a:solidFill>
            <a:srgbClr val="000000"/>
          </a:solidFill>
          <a:round/>
          <a:headEnd/>
          <a:tailEnd type="triangle" w="med" len="med"/>
        </a:ln>
      </xdr:spPr>
    </xdr:sp>
    <xdr:clientData/>
  </xdr:twoCellAnchor>
  <xdr:twoCellAnchor>
    <xdr:from>
      <xdr:col>8</xdr:col>
      <xdr:colOff>276225</xdr:colOff>
      <xdr:row>269</xdr:row>
      <xdr:rowOff>114300</xdr:rowOff>
    </xdr:from>
    <xdr:to>
      <xdr:col>11</xdr:col>
      <xdr:colOff>685800</xdr:colOff>
      <xdr:row>270</xdr:row>
      <xdr:rowOff>47625</xdr:rowOff>
    </xdr:to>
    <xdr:sp macro="" textlink="">
      <xdr:nvSpPr>
        <xdr:cNvPr id="5" name="AutoShape 18"/>
        <xdr:cNvSpPr>
          <a:spLocks noChangeArrowheads="1"/>
        </xdr:cNvSpPr>
      </xdr:nvSpPr>
      <xdr:spPr bwMode="auto">
        <a:xfrm>
          <a:off x="7277100" y="83896200"/>
          <a:ext cx="2886075" cy="95250"/>
        </a:xfrm>
        <a:prstGeom prst="wedgeRectCallout">
          <a:avLst>
            <a:gd name="adj1" fmla="val -53958"/>
            <a:gd name="adj2" fmla="val -110000"/>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Delete wording that is not applicable.</a:t>
          </a:r>
        </a:p>
        <a:p>
          <a:pPr algn="l" rtl="0">
            <a:defRPr sz="1000"/>
          </a:pPr>
          <a:endParaRPr lang="en-US" sz="1000" b="0"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447675</xdr:colOff>
      <xdr:row>225</xdr:row>
      <xdr:rowOff>142875</xdr:rowOff>
    </xdr:from>
    <xdr:to>
      <xdr:col>8</xdr:col>
      <xdr:colOff>95250</xdr:colOff>
      <xdr:row>226</xdr:row>
      <xdr:rowOff>19050</xdr:rowOff>
    </xdr:to>
    <xdr:sp macro="" textlink="">
      <xdr:nvSpPr>
        <xdr:cNvPr id="10243" name="AutoShape 3"/>
        <xdr:cNvSpPr>
          <a:spLocks noChangeArrowheads="1"/>
        </xdr:cNvSpPr>
      </xdr:nvSpPr>
      <xdr:spPr bwMode="auto">
        <a:xfrm>
          <a:off x="8801100" y="3133725"/>
          <a:ext cx="2476500" cy="38100"/>
        </a:xfrm>
        <a:prstGeom prst="wedgeRectCallout">
          <a:avLst>
            <a:gd name="adj1" fmla="val -53981"/>
            <a:gd name="adj2" fmla="val -107407"/>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Delete unused rows, and add any additional rows as required</a:t>
          </a:r>
        </a:p>
        <a:p>
          <a:pPr algn="l" rtl="0">
            <a:defRPr sz="1000"/>
          </a:pPr>
          <a:endParaRPr lang="en-US" sz="1000" b="0" i="0" strike="noStrike">
            <a:solidFill>
              <a:srgbClr val="000000"/>
            </a:solidFill>
            <a:latin typeface="Arial"/>
            <a:cs typeface="Arial"/>
          </a:endParaRPr>
        </a:p>
      </xdr:txBody>
    </xdr:sp>
    <xdr:clientData/>
  </xdr:twoCellAnchor>
  <xdr:twoCellAnchor>
    <xdr:from>
      <xdr:col>5</xdr:col>
      <xdr:colOff>485775</xdr:colOff>
      <xdr:row>275</xdr:row>
      <xdr:rowOff>19050</xdr:rowOff>
    </xdr:from>
    <xdr:to>
      <xdr:col>8</xdr:col>
      <xdr:colOff>133350</xdr:colOff>
      <xdr:row>278</xdr:row>
      <xdr:rowOff>19050</xdr:rowOff>
    </xdr:to>
    <xdr:sp macro="" textlink="">
      <xdr:nvSpPr>
        <xdr:cNvPr id="10250" name="AutoShape 10"/>
        <xdr:cNvSpPr>
          <a:spLocks noChangeArrowheads="1"/>
        </xdr:cNvSpPr>
      </xdr:nvSpPr>
      <xdr:spPr bwMode="auto">
        <a:xfrm>
          <a:off x="8839200" y="14839950"/>
          <a:ext cx="2476500" cy="647700"/>
        </a:xfrm>
        <a:prstGeom prst="wedgeRectCallout">
          <a:avLst>
            <a:gd name="adj1" fmla="val -55972"/>
            <a:gd name="adj2" fmla="val -80264"/>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Amend the description if the items are carried at NRV / NRC instead of cost (and vice-versa)</a:t>
          </a:r>
        </a:p>
        <a:p>
          <a:pPr algn="l" rtl="0">
            <a:defRPr sz="1000"/>
          </a:pPr>
          <a:endParaRPr lang="en-US" sz="1000" b="0" i="0" strike="noStrike">
            <a:solidFill>
              <a:srgbClr val="000000"/>
            </a:solidFill>
            <a:latin typeface="Arial"/>
            <a:cs typeface="Arial"/>
          </a:endParaRPr>
        </a:p>
      </xdr:txBody>
    </xdr:sp>
    <xdr:clientData/>
  </xdr:twoCellAnchor>
  <xdr:twoCellAnchor>
    <xdr:from>
      <xdr:col>5</xdr:col>
      <xdr:colOff>200025</xdr:colOff>
      <xdr:row>191</xdr:row>
      <xdr:rowOff>47625</xdr:rowOff>
    </xdr:from>
    <xdr:to>
      <xdr:col>7</xdr:col>
      <xdr:colOff>600075</xdr:colOff>
      <xdr:row>192</xdr:row>
      <xdr:rowOff>0</xdr:rowOff>
    </xdr:to>
    <xdr:sp macro="" textlink="">
      <xdr:nvSpPr>
        <xdr:cNvPr id="10254" name="AutoShape 14"/>
        <xdr:cNvSpPr>
          <a:spLocks noChangeArrowheads="1"/>
        </xdr:cNvSpPr>
      </xdr:nvSpPr>
      <xdr:spPr bwMode="auto">
        <a:xfrm>
          <a:off x="8553450" y="23298150"/>
          <a:ext cx="2476500" cy="123825"/>
        </a:xfrm>
        <a:prstGeom prst="wedgeRectCallout">
          <a:avLst>
            <a:gd name="adj1" fmla="val -58079"/>
            <a:gd name="adj2" fmla="val -122222"/>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The provision figure inputted must be negative</a:t>
          </a:r>
        </a:p>
        <a:p>
          <a:pPr algn="l" rtl="0">
            <a:defRPr sz="1000"/>
          </a:pPr>
          <a:endParaRPr lang="en-US" sz="1000" b="0" i="0" strike="noStrike">
            <a:solidFill>
              <a:srgbClr val="000000"/>
            </a:solidFill>
            <a:latin typeface="Arial"/>
            <a:cs typeface="Arial"/>
          </a:endParaRPr>
        </a:p>
      </xdr:txBody>
    </xdr:sp>
    <xdr:clientData/>
  </xdr:twoCellAnchor>
  <xdr:twoCellAnchor>
    <xdr:from>
      <xdr:col>5</xdr:col>
      <xdr:colOff>619125</xdr:colOff>
      <xdr:row>279</xdr:row>
      <xdr:rowOff>57150</xdr:rowOff>
    </xdr:from>
    <xdr:to>
      <xdr:col>8</xdr:col>
      <xdr:colOff>180975</xdr:colOff>
      <xdr:row>289</xdr:row>
      <xdr:rowOff>0</xdr:rowOff>
    </xdr:to>
    <xdr:sp macro="" textlink="">
      <xdr:nvSpPr>
        <xdr:cNvPr id="10257" name="AutoShape 17"/>
        <xdr:cNvSpPr>
          <a:spLocks noChangeArrowheads="1"/>
        </xdr:cNvSpPr>
      </xdr:nvSpPr>
      <xdr:spPr bwMode="auto">
        <a:xfrm>
          <a:off x="8972550" y="15687675"/>
          <a:ext cx="2390775" cy="828675"/>
        </a:xfrm>
        <a:prstGeom prst="wedgeRectCallout">
          <a:avLst>
            <a:gd name="adj1" fmla="val -66333"/>
            <a:gd name="adj2" fmla="val -6898"/>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Total of write-downs &amp; reversals should agree to total per St. of Fin. Perf. For items of inventory that are to be distributed free-of-charge, Net Replacement Cost (NRC) should be used instead of Net Replacement Value (NRV)</a:t>
          </a:r>
        </a:p>
      </xdr:txBody>
    </xdr:sp>
    <xdr:clientData/>
  </xdr:twoCellAnchor>
  <xdr:twoCellAnchor>
    <xdr:from>
      <xdr:col>5</xdr:col>
      <xdr:colOff>85725</xdr:colOff>
      <xdr:row>201</xdr:row>
      <xdr:rowOff>47625</xdr:rowOff>
    </xdr:from>
    <xdr:to>
      <xdr:col>5</xdr:col>
      <xdr:colOff>180975</xdr:colOff>
      <xdr:row>215</xdr:row>
      <xdr:rowOff>95250</xdr:rowOff>
    </xdr:to>
    <xdr:sp macro="" textlink="">
      <xdr:nvSpPr>
        <xdr:cNvPr id="10671" name="AutoShape 21"/>
        <xdr:cNvSpPr>
          <a:spLocks/>
        </xdr:cNvSpPr>
      </xdr:nvSpPr>
      <xdr:spPr bwMode="auto">
        <a:xfrm>
          <a:off x="8439150" y="24955500"/>
          <a:ext cx="95250" cy="2800350"/>
        </a:xfrm>
        <a:prstGeom prst="rightBrace">
          <a:avLst>
            <a:gd name="adj1" fmla="val 245000"/>
            <a:gd name="adj2" fmla="val 50000"/>
          </a:avLst>
        </a:prstGeom>
        <a:noFill/>
        <a:ln w="9525">
          <a:solidFill>
            <a:srgbClr val="000000"/>
          </a:solidFill>
          <a:round/>
          <a:headEnd/>
          <a:tailEnd/>
        </a:ln>
      </xdr:spPr>
    </xdr:sp>
    <xdr:clientData/>
  </xdr:twoCellAnchor>
  <xdr:twoCellAnchor>
    <xdr:from>
      <xdr:col>5</xdr:col>
      <xdr:colOff>261409</xdr:colOff>
      <xdr:row>60</xdr:row>
      <xdr:rowOff>10584</xdr:rowOff>
    </xdr:from>
    <xdr:to>
      <xdr:col>8</xdr:col>
      <xdr:colOff>185208</xdr:colOff>
      <xdr:row>62</xdr:row>
      <xdr:rowOff>29634</xdr:rowOff>
    </xdr:to>
    <xdr:sp macro="" textlink="">
      <xdr:nvSpPr>
        <xdr:cNvPr id="10" name="AutoShape 7"/>
        <xdr:cNvSpPr>
          <a:spLocks noChangeArrowheads="1"/>
        </xdr:cNvSpPr>
      </xdr:nvSpPr>
      <xdr:spPr bwMode="auto">
        <a:xfrm>
          <a:off x="8622242" y="9006417"/>
          <a:ext cx="2760133" cy="336550"/>
        </a:xfrm>
        <a:prstGeom prst="wedgeRectCallout">
          <a:avLst>
            <a:gd name="adj1" fmla="val -57958"/>
            <a:gd name="adj2" fmla="val -103704"/>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The total should agree to the </a:t>
          </a:r>
          <a:r>
            <a:rPr lang="en-US" sz="1000" b="1" i="0" strike="noStrike">
              <a:solidFill>
                <a:srgbClr val="000000"/>
              </a:solidFill>
              <a:latin typeface="Arial"/>
              <a:cs typeface="Arial"/>
            </a:rPr>
            <a:t>Gross</a:t>
          </a:r>
          <a:r>
            <a:rPr lang="en-US" sz="1000" b="0" i="0" strike="noStrike">
              <a:solidFill>
                <a:srgbClr val="000000"/>
              </a:solidFill>
              <a:latin typeface="Arial"/>
              <a:cs typeface="Arial"/>
            </a:rPr>
            <a:t> amount included in the note above.</a:t>
          </a:r>
        </a:p>
        <a:p>
          <a:pPr algn="l" rtl="0">
            <a:defRPr sz="1000"/>
          </a:pPr>
          <a:endParaRPr lang="en-US" sz="1000" b="0" i="0" strike="noStrike">
            <a:solidFill>
              <a:srgbClr val="000000"/>
            </a:solidFill>
            <a:latin typeface="Arial"/>
            <a:cs typeface="Arial"/>
          </a:endParaRPr>
        </a:p>
      </xdr:txBody>
    </xdr:sp>
    <xdr:clientData/>
  </xdr:twoCellAnchor>
  <xdr:twoCellAnchor>
    <xdr:from>
      <xdr:col>5</xdr:col>
      <xdr:colOff>338667</xdr:colOff>
      <xdr:row>67</xdr:row>
      <xdr:rowOff>137584</xdr:rowOff>
    </xdr:from>
    <xdr:to>
      <xdr:col>8</xdr:col>
      <xdr:colOff>262466</xdr:colOff>
      <xdr:row>69</xdr:row>
      <xdr:rowOff>151342</xdr:rowOff>
    </xdr:to>
    <xdr:sp macro="" textlink="">
      <xdr:nvSpPr>
        <xdr:cNvPr id="11" name="AutoShape 8"/>
        <xdr:cNvSpPr>
          <a:spLocks noChangeArrowheads="1"/>
        </xdr:cNvSpPr>
      </xdr:nvSpPr>
      <xdr:spPr bwMode="auto">
        <a:xfrm>
          <a:off x="8699500" y="10244667"/>
          <a:ext cx="2760133" cy="331258"/>
        </a:xfrm>
        <a:prstGeom prst="wedgeRectCallout">
          <a:avLst>
            <a:gd name="adj1" fmla="val -57958"/>
            <a:gd name="adj2" fmla="val -103704"/>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The total should agree to the </a:t>
          </a:r>
          <a:r>
            <a:rPr lang="en-US" sz="1000" b="1" i="0" strike="noStrike">
              <a:solidFill>
                <a:srgbClr val="000000"/>
              </a:solidFill>
              <a:latin typeface="Arial"/>
              <a:cs typeface="Arial"/>
            </a:rPr>
            <a:t>Gross</a:t>
          </a:r>
          <a:r>
            <a:rPr lang="en-US" sz="1000" b="0" i="0" strike="noStrike">
              <a:solidFill>
                <a:srgbClr val="000000"/>
              </a:solidFill>
              <a:latin typeface="Arial"/>
              <a:cs typeface="Arial"/>
            </a:rPr>
            <a:t> amount included in the note above.</a:t>
          </a:r>
        </a:p>
        <a:p>
          <a:pPr algn="l" rtl="0">
            <a:defRPr sz="1000"/>
          </a:pPr>
          <a:endParaRPr lang="en-US" sz="1000" b="0" i="0" strike="noStrike">
            <a:solidFill>
              <a:srgbClr val="000000"/>
            </a:solidFill>
            <a:latin typeface="Arial"/>
            <a:cs typeface="Arial"/>
          </a:endParaRPr>
        </a:p>
      </xdr:txBody>
    </xdr:sp>
    <xdr:clientData/>
  </xdr:twoCellAnchor>
  <xdr:twoCellAnchor>
    <xdr:from>
      <xdr:col>5</xdr:col>
      <xdr:colOff>681567</xdr:colOff>
      <xdr:row>74</xdr:row>
      <xdr:rowOff>29633</xdr:rowOff>
    </xdr:from>
    <xdr:to>
      <xdr:col>9</xdr:col>
      <xdr:colOff>11642</xdr:colOff>
      <xdr:row>77</xdr:row>
      <xdr:rowOff>29633</xdr:rowOff>
    </xdr:to>
    <xdr:sp macro="" textlink="">
      <xdr:nvSpPr>
        <xdr:cNvPr id="12" name="AutoShape 13"/>
        <xdr:cNvSpPr>
          <a:spLocks noChangeArrowheads="1"/>
        </xdr:cNvSpPr>
      </xdr:nvSpPr>
      <xdr:spPr bwMode="auto">
        <a:xfrm>
          <a:off x="9042400" y="11269133"/>
          <a:ext cx="2917825" cy="476250"/>
        </a:xfrm>
        <a:prstGeom prst="wedgeRectCallout">
          <a:avLst>
            <a:gd name="adj1" fmla="val -57958"/>
            <a:gd name="adj2" fmla="val -103704"/>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The provision figure inputted must be negative</a:t>
          </a:r>
        </a:p>
        <a:p>
          <a:pPr algn="l" rtl="0">
            <a:defRPr sz="1000"/>
          </a:pPr>
          <a:endParaRPr lang="en-US" sz="1000" b="0" i="0" strike="noStrike">
            <a:solidFill>
              <a:srgbClr val="000000"/>
            </a:solidFill>
            <a:latin typeface="Arial"/>
            <a:cs typeface="Arial"/>
          </a:endParaRPr>
        </a:p>
      </xdr:txBody>
    </xdr:sp>
    <xdr:clientData/>
  </xdr:twoCellAnchor>
  <xdr:twoCellAnchor>
    <xdr:from>
      <xdr:col>5</xdr:col>
      <xdr:colOff>552450</xdr:colOff>
      <xdr:row>174</xdr:row>
      <xdr:rowOff>133350</xdr:rowOff>
    </xdr:from>
    <xdr:to>
      <xdr:col>7</xdr:col>
      <xdr:colOff>228600</xdr:colOff>
      <xdr:row>176</xdr:row>
      <xdr:rowOff>0</xdr:rowOff>
    </xdr:to>
    <xdr:sp macro="" textlink="">
      <xdr:nvSpPr>
        <xdr:cNvPr id="14" name="AutoShape 23"/>
        <xdr:cNvSpPr>
          <a:spLocks noChangeArrowheads="1"/>
        </xdr:cNvSpPr>
      </xdr:nvSpPr>
      <xdr:spPr bwMode="auto">
        <a:xfrm>
          <a:off x="9372600" y="5667375"/>
          <a:ext cx="1438275" cy="190500"/>
        </a:xfrm>
        <a:prstGeom prst="wedgeRectCallout">
          <a:avLst>
            <a:gd name="adj1" fmla="val -88569"/>
            <a:gd name="adj2" fmla="val 14866"/>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 </a:t>
          </a:r>
          <a:r>
            <a:rPr lang="en-US" sz="1000" b="0" i="0" strike="noStrike">
              <a:solidFill>
                <a:srgbClr val="000000"/>
              </a:solidFill>
              <a:latin typeface="Arial"/>
              <a:cs typeface="Arial"/>
            </a:rPr>
            <a:t>Delete one not applicable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561975</xdr:colOff>
      <xdr:row>54</xdr:row>
      <xdr:rowOff>142875</xdr:rowOff>
    </xdr:from>
    <xdr:to>
      <xdr:col>9</xdr:col>
      <xdr:colOff>504825</xdr:colOff>
      <xdr:row>56</xdr:row>
      <xdr:rowOff>0</xdr:rowOff>
    </xdr:to>
    <xdr:sp macro="" textlink="">
      <xdr:nvSpPr>
        <xdr:cNvPr id="11272" name="AutoShape 8"/>
        <xdr:cNvSpPr>
          <a:spLocks noChangeArrowheads="1"/>
        </xdr:cNvSpPr>
      </xdr:nvSpPr>
      <xdr:spPr bwMode="auto">
        <a:xfrm>
          <a:off x="8915400" y="11725275"/>
          <a:ext cx="2209800" cy="676275"/>
        </a:xfrm>
        <a:prstGeom prst="wedgeRectCallout">
          <a:avLst>
            <a:gd name="adj1" fmla="val -75000"/>
            <a:gd name="adj2" fmla="val -9153"/>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Delete note if not applicable (if the municipality has no investment property or if investment property is not carried at cost</a:t>
          </a:r>
        </a:p>
        <a:p>
          <a:pPr algn="l" rtl="0">
            <a:defRPr sz="1000"/>
          </a:pPr>
          <a:endParaRPr lang="en-US" sz="1000" b="0" i="0" strike="noStrike">
            <a:solidFill>
              <a:srgbClr val="000000"/>
            </a:solidFill>
            <a:latin typeface="Arial"/>
            <a:cs typeface="Arial"/>
          </a:endParaRPr>
        </a:p>
      </xdr:txBody>
    </xdr:sp>
    <xdr:clientData/>
  </xdr:twoCellAnchor>
  <xdr:twoCellAnchor>
    <xdr:from>
      <xdr:col>6</xdr:col>
      <xdr:colOff>485775</xdr:colOff>
      <xdr:row>49</xdr:row>
      <xdr:rowOff>142875</xdr:rowOff>
    </xdr:from>
    <xdr:to>
      <xdr:col>8</xdr:col>
      <xdr:colOff>66675</xdr:colOff>
      <xdr:row>53</xdr:row>
      <xdr:rowOff>95250</xdr:rowOff>
    </xdr:to>
    <xdr:sp macro="" textlink="">
      <xdr:nvSpPr>
        <xdr:cNvPr id="11294" name="AutoShape 30"/>
        <xdr:cNvSpPr>
          <a:spLocks noChangeArrowheads="1"/>
        </xdr:cNvSpPr>
      </xdr:nvSpPr>
      <xdr:spPr bwMode="auto">
        <a:xfrm>
          <a:off x="8839200" y="10753725"/>
          <a:ext cx="1095375" cy="600075"/>
        </a:xfrm>
        <a:prstGeom prst="wedgeRectCallout">
          <a:avLst>
            <a:gd name="adj1" fmla="val -87394"/>
            <a:gd name="adj2" fmla="val -10319"/>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Delete if not applicable</a:t>
          </a:r>
        </a:p>
      </xdr:txBody>
    </xdr:sp>
    <xdr:clientData/>
  </xdr:twoCellAnchor>
  <xdr:twoCellAnchor>
    <xdr:from>
      <xdr:col>6</xdr:col>
      <xdr:colOff>600075</xdr:colOff>
      <xdr:row>10</xdr:row>
      <xdr:rowOff>142875</xdr:rowOff>
    </xdr:from>
    <xdr:to>
      <xdr:col>9</xdr:col>
      <xdr:colOff>247650</xdr:colOff>
      <xdr:row>23</xdr:row>
      <xdr:rowOff>123825</xdr:rowOff>
    </xdr:to>
    <xdr:sp macro="" textlink="">
      <xdr:nvSpPr>
        <xdr:cNvPr id="11297" name="AutoShape 33"/>
        <xdr:cNvSpPr>
          <a:spLocks noChangeArrowheads="1"/>
        </xdr:cNvSpPr>
      </xdr:nvSpPr>
      <xdr:spPr bwMode="auto">
        <a:xfrm>
          <a:off x="8953500" y="2000250"/>
          <a:ext cx="1914525" cy="2085975"/>
        </a:xfrm>
        <a:prstGeom prst="wedgeRectCallout">
          <a:avLst>
            <a:gd name="adj1" fmla="val -70398"/>
            <a:gd name="adj2" fmla="val -65069"/>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"Other" should be replaced by inserting an additional column for each individually significant / material class of intangible assets. If not individually significant / material, "other" may be appropriate. It is recommended that a narrative explanation of "other" be provided. Remember to delete any unused rows / columns.</a:t>
          </a:r>
        </a:p>
        <a:p>
          <a:pPr algn="l" rtl="0">
            <a:defRPr sz="1000"/>
          </a:pPr>
          <a:endParaRPr lang="en-US" sz="1000" b="0" i="0" strike="noStrike">
            <a:solidFill>
              <a:srgbClr val="000000"/>
            </a:solidFill>
            <a:latin typeface="Arial"/>
            <a:cs typeface="Arial"/>
          </a:endParaRPr>
        </a:p>
      </xdr:txBody>
    </xdr:sp>
    <xdr:clientData/>
  </xdr:twoCellAnchor>
  <xdr:twoCellAnchor>
    <xdr:from>
      <xdr:col>6</xdr:col>
      <xdr:colOff>600075</xdr:colOff>
      <xdr:row>35</xdr:row>
      <xdr:rowOff>142875</xdr:rowOff>
    </xdr:from>
    <xdr:to>
      <xdr:col>9</xdr:col>
      <xdr:colOff>247650</xdr:colOff>
      <xdr:row>46</xdr:row>
      <xdr:rowOff>0</xdr:rowOff>
    </xdr:to>
    <xdr:sp macro="" textlink="">
      <xdr:nvSpPr>
        <xdr:cNvPr id="11299" name="AutoShape 35"/>
        <xdr:cNvSpPr>
          <a:spLocks noChangeArrowheads="1"/>
        </xdr:cNvSpPr>
      </xdr:nvSpPr>
      <xdr:spPr bwMode="auto">
        <a:xfrm>
          <a:off x="8953500" y="6705600"/>
          <a:ext cx="1914525" cy="1971675"/>
        </a:xfrm>
        <a:prstGeom prst="wedgeRectCallout">
          <a:avLst>
            <a:gd name="adj1" fmla="val -70398"/>
            <a:gd name="adj2" fmla="val -65940"/>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"Other" should be replaced by inserting an additional column for each individually significant / material class of intangible assets. If not individually significant / material, "other" may be appropriate.It is recommended that a narrative explanation of "other" be provided. Remember to delete any unused rows / columns.</a:t>
          </a:r>
        </a:p>
        <a:p>
          <a:pPr algn="l" rtl="0">
            <a:defRPr sz="1000"/>
          </a:pPr>
          <a:endParaRPr lang="en-US" sz="1000" b="0" i="0" strike="noStrike">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590550</xdr:colOff>
      <xdr:row>989</xdr:row>
      <xdr:rowOff>114300</xdr:rowOff>
    </xdr:from>
    <xdr:to>
      <xdr:col>10</xdr:col>
      <xdr:colOff>276225</xdr:colOff>
      <xdr:row>996</xdr:row>
      <xdr:rowOff>47625</xdr:rowOff>
    </xdr:to>
    <xdr:sp macro="" textlink="">
      <xdr:nvSpPr>
        <xdr:cNvPr id="22529" name="AutoShape 1"/>
        <xdr:cNvSpPr>
          <a:spLocks noChangeArrowheads="1"/>
        </xdr:cNvSpPr>
      </xdr:nvSpPr>
      <xdr:spPr bwMode="auto">
        <a:xfrm>
          <a:off x="8905875" y="173983650"/>
          <a:ext cx="3314700" cy="1552575"/>
        </a:xfrm>
        <a:prstGeom prst="wedgeRectCallout">
          <a:avLst>
            <a:gd name="adj1" fmla="val -65806"/>
            <a:gd name="adj2" fmla="val -23005"/>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Details of key sources of estimation uncertainty must be disclosed in terms of GRAP 1. 131. The Standard requires disclosure of a) The nature of the asset / liability affected, and </a:t>
          </a:r>
        </a:p>
        <a:p>
          <a:pPr algn="l" rtl="0">
            <a:defRPr sz="1000"/>
          </a:pPr>
          <a:r>
            <a:rPr lang="en-US" sz="1000" b="0" i="0" strike="noStrike">
              <a:solidFill>
                <a:srgbClr val="000000"/>
              </a:solidFill>
              <a:latin typeface="Arial"/>
              <a:cs typeface="Arial"/>
            </a:rPr>
            <a:t>b) the carrying amount thereof</a:t>
          </a:r>
        </a:p>
        <a:p>
          <a:pPr algn="l" rtl="0">
            <a:defRPr sz="1000"/>
          </a:pPr>
          <a:r>
            <a:rPr lang="en-US" sz="1000" b="0" i="0" strike="noStrike">
              <a:solidFill>
                <a:srgbClr val="000000"/>
              </a:solidFill>
              <a:latin typeface="Arial"/>
              <a:cs typeface="Arial"/>
            </a:rPr>
            <a:t>Some examples have been provided (highlighted) but the list is not exhaustive.</a:t>
          </a:r>
        </a:p>
        <a:p>
          <a:pPr algn="l" rtl="0">
            <a:defRPr sz="1000"/>
          </a:pPr>
          <a:r>
            <a:rPr lang="en-US" sz="1000" b="0" i="0" strike="noStrike">
              <a:solidFill>
                <a:srgbClr val="000000"/>
              </a:solidFill>
              <a:latin typeface="Arial"/>
              <a:cs typeface="Arial"/>
            </a:rPr>
            <a:t>This disclosure can be made either here, or in the note which covers the specific topic.</a:t>
          </a:r>
        </a:p>
      </xdr:txBody>
    </xdr:sp>
    <xdr:clientData/>
  </xdr:twoCellAnchor>
  <xdr:twoCellAnchor>
    <xdr:from>
      <xdr:col>5</xdr:col>
      <xdr:colOff>600075</xdr:colOff>
      <xdr:row>885</xdr:row>
      <xdr:rowOff>28575</xdr:rowOff>
    </xdr:from>
    <xdr:to>
      <xdr:col>12</xdr:col>
      <xdr:colOff>219075</xdr:colOff>
      <xdr:row>887</xdr:row>
      <xdr:rowOff>1219200</xdr:rowOff>
    </xdr:to>
    <xdr:sp macro="" textlink="">
      <xdr:nvSpPr>
        <xdr:cNvPr id="22530" name="AutoShape 2"/>
        <xdr:cNvSpPr>
          <a:spLocks noChangeArrowheads="1"/>
        </xdr:cNvSpPr>
      </xdr:nvSpPr>
      <xdr:spPr bwMode="auto">
        <a:xfrm>
          <a:off x="8915400" y="158000700"/>
          <a:ext cx="4467225" cy="1514475"/>
        </a:xfrm>
        <a:prstGeom prst="wedgeRectCallout">
          <a:avLst>
            <a:gd name="adj1" fmla="val -61940"/>
            <a:gd name="adj2" fmla="val 82704"/>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NB: Make sure this wording is applicable to your municipality. Incorrect disclosure of the facts could seriously affect the fair presentation of the financial statements. The wording provided here (highlighted) is suggested for the situation where the municipality contributes to a mulit-employer plan and has tried, unsuccessfully, to obtain the required information to support defined benefit accounting. If this is not applicable, delete or hide the wording. Please insert additional sub-notes under noten 52 for any additional defined benefit plan disclosure.</a:t>
          </a:r>
        </a:p>
      </xdr:txBody>
    </xdr:sp>
    <xdr:clientData/>
  </xdr:twoCellAnchor>
  <xdr:twoCellAnchor>
    <xdr:from>
      <xdr:col>5</xdr:col>
      <xdr:colOff>142875</xdr:colOff>
      <xdr:row>305</xdr:row>
      <xdr:rowOff>57150</xdr:rowOff>
    </xdr:from>
    <xdr:to>
      <xdr:col>7</xdr:col>
      <xdr:colOff>400050</xdr:colOff>
      <xdr:row>310</xdr:row>
      <xdr:rowOff>47625</xdr:rowOff>
    </xdr:to>
    <xdr:sp macro="" textlink="">
      <xdr:nvSpPr>
        <xdr:cNvPr id="22539" name="AutoShape 11"/>
        <xdr:cNvSpPr>
          <a:spLocks noChangeArrowheads="1"/>
        </xdr:cNvSpPr>
      </xdr:nvSpPr>
      <xdr:spPr bwMode="auto">
        <a:xfrm>
          <a:off x="8458200" y="54244875"/>
          <a:ext cx="2019300" cy="647700"/>
        </a:xfrm>
        <a:prstGeom prst="wedgeRectCallout">
          <a:avLst>
            <a:gd name="adj1" fmla="val -50000"/>
            <a:gd name="adj2" fmla="val -92593"/>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Insert rows where applicable - detail to be provided for each type of grant. eg. FMG, MSIG, ITP, Drought, etc.</a:t>
          </a:r>
        </a:p>
        <a:p>
          <a:pPr algn="l" rtl="0">
            <a:defRPr sz="1000"/>
          </a:pPr>
          <a:endParaRPr lang="en-US" sz="1000" b="0" i="0" strike="noStrike">
            <a:solidFill>
              <a:srgbClr val="000000"/>
            </a:solidFill>
            <a:latin typeface="Arial"/>
            <a:cs typeface="Arial"/>
          </a:endParaRPr>
        </a:p>
      </xdr:txBody>
    </xdr:sp>
    <xdr:clientData/>
  </xdr:twoCellAnchor>
  <xdr:twoCellAnchor>
    <xdr:from>
      <xdr:col>5</xdr:col>
      <xdr:colOff>142875</xdr:colOff>
      <xdr:row>298</xdr:row>
      <xdr:rowOff>142875</xdr:rowOff>
    </xdr:from>
    <xdr:to>
      <xdr:col>7</xdr:col>
      <xdr:colOff>400050</xdr:colOff>
      <xdr:row>302</xdr:row>
      <xdr:rowOff>0</xdr:rowOff>
    </xdr:to>
    <xdr:sp macro="" textlink="">
      <xdr:nvSpPr>
        <xdr:cNvPr id="22540" name="AutoShape 12"/>
        <xdr:cNvSpPr>
          <a:spLocks noChangeArrowheads="1"/>
        </xdr:cNvSpPr>
      </xdr:nvSpPr>
      <xdr:spPr bwMode="auto">
        <a:xfrm>
          <a:off x="8458200" y="53197125"/>
          <a:ext cx="1914525" cy="504825"/>
        </a:xfrm>
        <a:prstGeom prst="wedgeRectCallout">
          <a:avLst>
            <a:gd name="adj1" fmla="val -49005"/>
            <a:gd name="adj2" fmla="val -103704"/>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Insert rows where applicable - detail to be provided for each type of grant.</a:t>
          </a:r>
        </a:p>
        <a:p>
          <a:pPr algn="l" rtl="0">
            <a:defRPr sz="1000"/>
          </a:pPr>
          <a:endParaRPr lang="en-US" sz="1000" b="0" i="0" strike="noStrike">
            <a:solidFill>
              <a:srgbClr val="000000"/>
            </a:solidFill>
            <a:latin typeface="Arial"/>
            <a:cs typeface="Arial"/>
          </a:endParaRPr>
        </a:p>
      </xdr:txBody>
    </xdr:sp>
    <xdr:clientData/>
  </xdr:twoCellAnchor>
  <xdr:twoCellAnchor>
    <xdr:from>
      <xdr:col>5</xdr:col>
      <xdr:colOff>76200</xdr:colOff>
      <xdr:row>730</xdr:row>
      <xdr:rowOff>104775</xdr:rowOff>
    </xdr:from>
    <xdr:to>
      <xdr:col>7</xdr:col>
      <xdr:colOff>333375</xdr:colOff>
      <xdr:row>731</xdr:row>
      <xdr:rowOff>142875</xdr:rowOff>
    </xdr:to>
    <xdr:sp macro="" textlink="">
      <xdr:nvSpPr>
        <xdr:cNvPr id="22542" name="AutoShape 14"/>
        <xdr:cNvSpPr>
          <a:spLocks noChangeArrowheads="1"/>
        </xdr:cNvSpPr>
      </xdr:nvSpPr>
      <xdr:spPr bwMode="auto">
        <a:xfrm>
          <a:off x="8391525" y="126501525"/>
          <a:ext cx="1914525" cy="200025"/>
        </a:xfrm>
        <a:prstGeom prst="wedgeRectCallout">
          <a:avLst>
            <a:gd name="adj1" fmla="val -49005"/>
            <a:gd name="adj2" fmla="val -154764"/>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Insert rows where required</a:t>
          </a:r>
        </a:p>
        <a:p>
          <a:pPr algn="l" rtl="0">
            <a:defRPr sz="1000"/>
          </a:pPr>
          <a:endParaRPr lang="en-US" sz="1000" b="0" i="0" strike="noStrike">
            <a:solidFill>
              <a:srgbClr val="000000"/>
            </a:solidFill>
            <a:latin typeface="Arial"/>
            <a:cs typeface="Arial"/>
          </a:endParaRPr>
        </a:p>
      </xdr:txBody>
    </xdr:sp>
    <xdr:clientData/>
  </xdr:twoCellAnchor>
  <xdr:twoCellAnchor>
    <xdr:from>
      <xdr:col>5</xdr:col>
      <xdr:colOff>171450</xdr:colOff>
      <xdr:row>742</xdr:row>
      <xdr:rowOff>114300</xdr:rowOff>
    </xdr:from>
    <xdr:to>
      <xdr:col>7</xdr:col>
      <xdr:colOff>428625</xdr:colOff>
      <xdr:row>743</xdr:row>
      <xdr:rowOff>0</xdr:rowOff>
    </xdr:to>
    <xdr:sp macro="" textlink="">
      <xdr:nvSpPr>
        <xdr:cNvPr id="22543" name="AutoShape 15"/>
        <xdr:cNvSpPr>
          <a:spLocks noChangeArrowheads="1"/>
        </xdr:cNvSpPr>
      </xdr:nvSpPr>
      <xdr:spPr bwMode="auto">
        <a:xfrm>
          <a:off x="8486775" y="128797050"/>
          <a:ext cx="1914525" cy="200025"/>
        </a:xfrm>
        <a:prstGeom prst="wedgeRectCallout">
          <a:avLst>
            <a:gd name="adj1" fmla="val -52486"/>
            <a:gd name="adj2" fmla="val -159523"/>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Insert rows where required</a:t>
          </a:r>
        </a:p>
        <a:p>
          <a:pPr algn="l" rtl="0">
            <a:defRPr sz="1000"/>
          </a:pPr>
          <a:endParaRPr lang="en-US" sz="1000" b="0" i="0" strike="noStrike">
            <a:solidFill>
              <a:srgbClr val="000000"/>
            </a:solidFill>
            <a:latin typeface="Arial"/>
            <a:cs typeface="Arial"/>
          </a:endParaRPr>
        </a:p>
      </xdr:txBody>
    </xdr:sp>
    <xdr:clientData/>
  </xdr:twoCellAnchor>
  <xdr:twoCellAnchor>
    <xdr:from>
      <xdr:col>5</xdr:col>
      <xdr:colOff>114300</xdr:colOff>
      <xdr:row>752</xdr:row>
      <xdr:rowOff>104775</xdr:rowOff>
    </xdr:from>
    <xdr:to>
      <xdr:col>7</xdr:col>
      <xdr:colOff>371475</xdr:colOff>
      <xdr:row>754</xdr:row>
      <xdr:rowOff>0</xdr:rowOff>
    </xdr:to>
    <xdr:sp macro="" textlink="">
      <xdr:nvSpPr>
        <xdr:cNvPr id="22544" name="AutoShape 16"/>
        <xdr:cNvSpPr>
          <a:spLocks noChangeArrowheads="1"/>
        </xdr:cNvSpPr>
      </xdr:nvSpPr>
      <xdr:spPr bwMode="auto">
        <a:xfrm>
          <a:off x="8429625" y="131073525"/>
          <a:ext cx="1914525" cy="219075"/>
        </a:xfrm>
        <a:prstGeom prst="wedgeRectCallout">
          <a:avLst>
            <a:gd name="adj1" fmla="val -50995"/>
            <a:gd name="adj2" fmla="val -189130"/>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Insert rows where required</a:t>
          </a:r>
        </a:p>
        <a:p>
          <a:pPr algn="l" rtl="0">
            <a:defRPr sz="1000"/>
          </a:pPr>
          <a:endParaRPr lang="en-US" sz="1000" b="0" i="0" strike="noStrike">
            <a:solidFill>
              <a:srgbClr val="000000"/>
            </a:solidFill>
            <a:latin typeface="Arial"/>
            <a:cs typeface="Arial"/>
          </a:endParaRPr>
        </a:p>
      </xdr:txBody>
    </xdr:sp>
    <xdr:clientData/>
  </xdr:twoCellAnchor>
  <xdr:twoCellAnchor>
    <xdr:from>
      <xdr:col>5</xdr:col>
      <xdr:colOff>628650</xdr:colOff>
      <xdr:row>120</xdr:row>
      <xdr:rowOff>0</xdr:rowOff>
    </xdr:from>
    <xdr:to>
      <xdr:col>6</xdr:col>
      <xdr:colOff>733425</xdr:colOff>
      <xdr:row>121</xdr:row>
      <xdr:rowOff>0</xdr:rowOff>
    </xdr:to>
    <xdr:sp macro="" textlink="">
      <xdr:nvSpPr>
        <xdr:cNvPr id="22548" name="AutoShape 20"/>
        <xdr:cNvSpPr>
          <a:spLocks noChangeArrowheads="1"/>
        </xdr:cNvSpPr>
      </xdr:nvSpPr>
      <xdr:spPr bwMode="auto">
        <a:xfrm>
          <a:off x="8943975" y="21212175"/>
          <a:ext cx="1009650" cy="666750"/>
        </a:xfrm>
        <a:prstGeom prst="wedgeRectCallout">
          <a:avLst>
            <a:gd name="adj1" fmla="val -97171"/>
            <a:gd name="adj2" fmla="val -8569"/>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These 2 amounts must agree to total above</a:t>
          </a:r>
        </a:p>
      </xdr:txBody>
    </xdr:sp>
    <xdr:clientData/>
  </xdr:twoCellAnchor>
  <xdr:twoCellAnchor>
    <xdr:from>
      <xdr:col>5</xdr:col>
      <xdr:colOff>819150</xdr:colOff>
      <xdr:row>107</xdr:row>
      <xdr:rowOff>104775</xdr:rowOff>
    </xdr:from>
    <xdr:to>
      <xdr:col>7</xdr:col>
      <xdr:colOff>666750</xdr:colOff>
      <xdr:row>118</xdr:row>
      <xdr:rowOff>133350</xdr:rowOff>
    </xdr:to>
    <xdr:sp macro="" textlink="">
      <xdr:nvSpPr>
        <xdr:cNvPr id="22552" name="AutoShape 24"/>
        <xdr:cNvSpPr>
          <a:spLocks noChangeArrowheads="1"/>
        </xdr:cNvSpPr>
      </xdr:nvSpPr>
      <xdr:spPr bwMode="auto">
        <a:xfrm>
          <a:off x="9134475" y="19507200"/>
          <a:ext cx="1504950" cy="838200"/>
        </a:xfrm>
        <a:prstGeom prst="wedgeRectCallout">
          <a:avLst>
            <a:gd name="adj1" fmla="val -86708"/>
            <a:gd name="adj2" fmla="val 38634"/>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Insert rows where applicable - detail to be provided for each type of grant</a:t>
          </a:r>
        </a:p>
      </xdr:txBody>
    </xdr:sp>
    <xdr:clientData/>
  </xdr:twoCellAnchor>
  <xdr:twoCellAnchor>
    <xdr:from>
      <xdr:col>5</xdr:col>
      <xdr:colOff>657225</xdr:colOff>
      <xdr:row>265</xdr:row>
      <xdr:rowOff>57150</xdr:rowOff>
    </xdr:from>
    <xdr:to>
      <xdr:col>7</xdr:col>
      <xdr:colOff>85725</xdr:colOff>
      <xdr:row>269</xdr:row>
      <xdr:rowOff>114300</xdr:rowOff>
    </xdr:to>
    <xdr:sp macro="" textlink="">
      <xdr:nvSpPr>
        <xdr:cNvPr id="22553" name="AutoShape 25"/>
        <xdr:cNvSpPr>
          <a:spLocks noChangeArrowheads="1"/>
        </xdr:cNvSpPr>
      </xdr:nvSpPr>
      <xdr:spPr bwMode="auto">
        <a:xfrm>
          <a:off x="8972550" y="47377350"/>
          <a:ext cx="1085850" cy="542925"/>
        </a:xfrm>
        <a:prstGeom prst="wedgeRectCallout">
          <a:avLst>
            <a:gd name="adj1" fmla="val -84208"/>
            <a:gd name="adj2" fmla="val 97370"/>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Input cells should agree to total</a:t>
          </a:r>
        </a:p>
      </xdr:txBody>
    </xdr:sp>
    <xdr:clientData/>
  </xdr:twoCellAnchor>
  <xdr:twoCellAnchor>
    <xdr:from>
      <xdr:col>5</xdr:col>
      <xdr:colOff>866775</xdr:colOff>
      <xdr:row>277</xdr:row>
      <xdr:rowOff>19050</xdr:rowOff>
    </xdr:from>
    <xdr:to>
      <xdr:col>7</xdr:col>
      <xdr:colOff>295275</xdr:colOff>
      <xdr:row>279</xdr:row>
      <xdr:rowOff>0</xdr:rowOff>
    </xdr:to>
    <xdr:sp macro="" textlink="">
      <xdr:nvSpPr>
        <xdr:cNvPr id="22554" name="AutoShape 26"/>
        <xdr:cNvSpPr>
          <a:spLocks noChangeArrowheads="1"/>
        </xdr:cNvSpPr>
      </xdr:nvSpPr>
      <xdr:spPr bwMode="auto">
        <a:xfrm>
          <a:off x="9182100" y="49139475"/>
          <a:ext cx="1085850" cy="876300"/>
        </a:xfrm>
        <a:prstGeom prst="wedgeRectCallout">
          <a:avLst>
            <a:gd name="adj1" fmla="val -116667"/>
            <a:gd name="adj2" fmla="val -8694"/>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Input cells should agree to total. Increase the number of rows as required. </a:t>
          </a:r>
        </a:p>
      </xdr:txBody>
    </xdr:sp>
    <xdr:clientData/>
  </xdr:twoCellAnchor>
  <xdr:twoCellAnchor>
    <xdr:from>
      <xdr:col>5</xdr:col>
      <xdr:colOff>600075</xdr:colOff>
      <xdr:row>951</xdr:row>
      <xdr:rowOff>0</xdr:rowOff>
    </xdr:from>
    <xdr:to>
      <xdr:col>8</xdr:col>
      <xdr:colOff>161925</xdr:colOff>
      <xdr:row>956</xdr:row>
      <xdr:rowOff>57150</xdr:rowOff>
    </xdr:to>
    <xdr:sp macro="" textlink="">
      <xdr:nvSpPr>
        <xdr:cNvPr id="22555" name="AutoShape 27"/>
        <xdr:cNvSpPr>
          <a:spLocks noChangeArrowheads="1"/>
        </xdr:cNvSpPr>
      </xdr:nvSpPr>
      <xdr:spPr bwMode="auto">
        <a:xfrm>
          <a:off x="8915400" y="167878125"/>
          <a:ext cx="1971675" cy="1819275"/>
        </a:xfrm>
        <a:prstGeom prst="wedgeRectCallout">
          <a:avLst>
            <a:gd name="adj1" fmla="val -76088"/>
            <a:gd name="adj2" fmla="val -47384"/>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These are only examples and are not exhaustive, please ensure that all the necessary related parties together with the transactions and balances are disclosed. All related party transactions and balances must be disclosed, with details of the parties, etc. </a:t>
          </a:r>
        </a:p>
        <a:p>
          <a:pPr algn="l" rtl="0">
            <a:defRPr sz="1000"/>
          </a:pPr>
          <a:r>
            <a:rPr lang="en-US" sz="1000" b="0" i="0" strike="noStrike">
              <a:solidFill>
                <a:srgbClr val="000000"/>
              </a:solidFill>
              <a:latin typeface="Arial"/>
              <a:cs typeface="Arial"/>
            </a:rPr>
            <a:t>Please insert or remove lines where applicable.</a:t>
          </a:r>
        </a:p>
      </xdr:txBody>
    </xdr:sp>
    <xdr:clientData/>
  </xdr:twoCellAnchor>
  <xdr:twoCellAnchor>
    <xdr:from>
      <xdr:col>5</xdr:col>
      <xdr:colOff>571500</xdr:colOff>
      <xdr:row>997</xdr:row>
      <xdr:rowOff>85725</xdr:rowOff>
    </xdr:from>
    <xdr:to>
      <xdr:col>10</xdr:col>
      <xdr:colOff>257175</xdr:colOff>
      <xdr:row>1001</xdr:row>
      <xdr:rowOff>0</xdr:rowOff>
    </xdr:to>
    <xdr:sp macro="" textlink="">
      <xdr:nvSpPr>
        <xdr:cNvPr id="22556" name="AutoShape 28"/>
        <xdr:cNvSpPr>
          <a:spLocks noChangeArrowheads="1"/>
        </xdr:cNvSpPr>
      </xdr:nvSpPr>
      <xdr:spPr bwMode="auto">
        <a:xfrm>
          <a:off x="8886825" y="175898175"/>
          <a:ext cx="3314700" cy="1533525"/>
        </a:xfrm>
        <a:prstGeom prst="wedgeRectCallout">
          <a:avLst>
            <a:gd name="adj1" fmla="val -64079"/>
            <a:gd name="adj2" fmla="val -5903"/>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Details of judgements, apart from those involving estimations disclosed above, must be disclosed in terms of GRAP 1. 132. The Standard requires disclosure of a) The nature of the asset / liability affected, and </a:t>
          </a:r>
        </a:p>
        <a:p>
          <a:pPr algn="l" rtl="0">
            <a:defRPr sz="1000"/>
          </a:pPr>
          <a:r>
            <a:rPr lang="en-US" sz="1000" b="0" i="0" strike="noStrike">
              <a:solidFill>
                <a:srgbClr val="000000"/>
              </a:solidFill>
              <a:latin typeface="Arial"/>
              <a:cs typeface="Arial"/>
            </a:rPr>
            <a:t>b) the carrying amount thereof</a:t>
          </a:r>
        </a:p>
        <a:p>
          <a:pPr algn="l" rtl="0">
            <a:defRPr sz="1000"/>
          </a:pPr>
          <a:r>
            <a:rPr lang="en-US" sz="1000" b="0" i="0" strike="noStrike">
              <a:solidFill>
                <a:srgbClr val="000000"/>
              </a:solidFill>
              <a:latin typeface="Arial"/>
              <a:cs typeface="Arial"/>
            </a:rPr>
            <a:t>Some examples have been provided (highlighted) but the list is not exhaustive.</a:t>
          </a:r>
        </a:p>
        <a:p>
          <a:pPr algn="l" rtl="0">
            <a:defRPr sz="1000"/>
          </a:pPr>
          <a:r>
            <a:rPr lang="en-US" sz="1000" b="0" i="0" strike="noStrike">
              <a:solidFill>
                <a:srgbClr val="000000"/>
              </a:solidFill>
              <a:latin typeface="Arial"/>
              <a:cs typeface="Arial"/>
            </a:rPr>
            <a:t>This disclosure can be made either here, or in the note or in the accounting policy which covers the specific topic  </a:t>
          </a:r>
        </a:p>
      </xdr:txBody>
    </xdr:sp>
    <xdr:clientData/>
  </xdr:twoCellAnchor>
  <xdr:twoCellAnchor>
    <xdr:from>
      <xdr:col>5</xdr:col>
      <xdr:colOff>676275</xdr:colOff>
      <xdr:row>1004</xdr:row>
      <xdr:rowOff>95250</xdr:rowOff>
    </xdr:from>
    <xdr:to>
      <xdr:col>9</xdr:col>
      <xdr:colOff>552450</xdr:colOff>
      <xdr:row>1008</xdr:row>
      <xdr:rowOff>0</xdr:rowOff>
    </xdr:to>
    <xdr:sp macro="" textlink="">
      <xdr:nvSpPr>
        <xdr:cNvPr id="22560" name="AutoShape 32"/>
        <xdr:cNvSpPr>
          <a:spLocks noChangeArrowheads="1"/>
        </xdr:cNvSpPr>
      </xdr:nvSpPr>
      <xdr:spPr bwMode="auto">
        <a:xfrm>
          <a:off x="8991600" y="178012725"/>
          <a:ext cx="2895600" cy="1685925"/>
        </a:xfrm>
        <a:prstGeom prst="wedgeRectCallout">
          <a:avLst>
            <a:gd name="adj1" fmla="val -71051"/>
            <a:gd name="adj2" fmla="val -52824"/>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This note on risk management should be adjusted to reflect the risks specifically identified by the municipality, these only illustrate the minimum disclosure required and examples.It should further be noted that this disclosure has been based on the anticipated disclosure requirements as currently proposed in the ED for the GRAP on Financial Instruments and is therefore not a comprehensive reflection of the disclosures currently required by IFRS 7.</a:t>
          </a:r>
        </a:p>
        <a:p>
          <a:pPr algn="l" rtl="0">
            <a:defRPr sz="1000"/>
          </a:pPr>
          <a:endParaRPr lang="en-US" sz="1000" b="0" i="0" strike="noStrike">
            <a:solidFill>
              <a:srgbClr val="000000"/>
            </a:solidFill>
            <a:latin typeface="Arial"/>
            <a:cs typeface="Arial"/>
          </a:endParaRPr>
        </a:p>
      </xdr:txBody>
    </xdr:sp>
    <xdr:clientData/>
  </xdr:twoCellAnchor>
  <xdr:twoCellAnchor>
    <xdr:from>
      <xdr:col>5</xdr:col>
      <xdr:colOff>552450</xdr:colOff>
      <xdr:row>11</xdr:row>
      <xdr:rowOff>114300</xdr:rowOff>
    </xdr:from>
    <xdr:to>
      <xdr:col>8</xdr:col>
      <xdr:colOff>171450</xdr:colOff>
      <xdr:row>17</xdr:row>
      <xdr:rowOff>0</xdr:rowOff>
    </xdr:to>
    <xdr:sp macro="" textlink="">
      <xdr:nvSpPr>
        <xdr:cNvPr id="22563" name="AutoShape 35"/>
        <xdr:cNvSpPr>
          <a:spLocks noChangeArrowheads="1"/>
        </xdr:cNvSpPr>
      </xdr:nvSpPr>
      <xdr:spPr bwMode="auto">
        <a:xfrm>
          <a:off x="8867775" y="1952625"/>
          <a:ext cx="2028825" cy="876300"/>
        </a:xfrm>
        <a:prstGeom prst="wedgeRectCallout">
          <a:avLst>
            <a:gd name="adj1" fmla="val -75352"/>
            <a:gd name="adj2" fmla="val 35870"/>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 </a:t>
          </a:r>
          <a:r>
            <a:rPr lang="en-US" sz="1000" b="0" i="0" strike="noStrike">
              <a:solidFill>
                <a:srgbClr val="000000"/>
              </a:solidFill>
              <a:latin typeface="Arial"/>
              <a:cs typeface="Arial"/>
            </a:rPr>
            <a:t>Refer to GRAP 100 for the requirements that must be met before a non-current asset or group of assets may be classified as current (held for sale). </a:t>
          </a:r>
        </a:p>
      </xdr:txBody>
    </xdr:sp>
    <xdr:clientData/>
  </xdr:twoCellAnchor>
  <xdr:twoCellAnchor>
    <xdr:from>
      <xdr:col>5</xdr:col>
      <xdr:colOff>657225</xdr:colOff>
      <xdr:row>119</xdr:row>
      <xdr:rowOff>0</xdr:rowOff>
    </xdr:from>
    <xdr:to>
      <xdr:col>7</xdr:col>
      <xdr:colOff>9525</xdr:colOff>
      <xdr:row>119</xdr:row>
      <xdr:rowOff>114300</xdr:rowOff>
    </xdr:to>
    <xdr:sp macro="" textlink="">
      <xdr:nvSpPr>
        <xdr:cNvPr id="22566" name="AutoShape 38"/>
        <xdr:cNvSpPr>
          <a:spLocks noChangeArrowheads="1"/>
        </xdr:cNvSpPr>
      </xdr:nvSpPr>
      <xdr:spPr bwMode="auto">
        <a:xfrm>
          <a:off x="8972550" y="20469225"/>
          <a:ext cx="1009650" cy="666750"/>
        </a:xfrm>
        <a:prstGeom prst="wedgeRectCallout">
          <a:avLst>
            <a:gd name="adj1" fmla="val -97171"/>
            <a:gd name="adj2" fmla="val -8569"/>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Remember to delete unused rows / columns</a:t>
          </a:r>
        </a:p>
        <a:p>
          <a:pPr algn="l" rtl="0">
            <a:defRPr sz="1000"/>
          </a:pPr>
          <a:endParaRPr lang="en-US" sz="1000" b="0" i="0" strike="noStrike">
            <a:solidFill>
              <a:srgbClr val="000000"/>
            </a:solidFill>
            <a:latin typeface="Arial"/>
            <a:cs typeface="Arial"/>
          </a:endParaRPr>
        </a:p>
      </xdr:txBody>
    </xdr:sp>
    <xdr:clientData/>
  </xdr:twoCellAnchor>
  <xdr:twoCellAnchor>
    <xdr:from>
      <xdr:col>5</xdr:col>
      <xdr:colOff>809625</xdr:colOff>
      <xdr:row>456</xdr:row>
      <xdr:rowOff>57150</xdr:rowOff>
    </xdr:from>
    <xdr:to>
      <xdr:col>7</xdr:col>
      <xdr:colOff>581025</xdr:colOff>
      <xdr:row>462</xdr:row>
      <xdr:rowOff>161925</xdr:rowOff>
    </xdr:to>
    <xdr:sp macro="" textlink="">
      <xdr:nvSpPr>
        <xdr:cNvPr id="22568" name="AutoShape 40"/>
        <xdr:cNvSpPr>
          <a:spLocks noChangeArrowheads="1"/>
        </xdr:cNvSpPr>
      </xdr:nvSpPr>
      <xdr:spPr bwMode="auto">
        <a:xfrm>
          <a:off x="9124950" y="47101125"/>
          <a:ext cx="1533525" cy="1076325"/>
        </a:xfrm>
        <a:prstGeom prst="wedgeRectCallout">
          <a:avLst>
            <a:gd name="adj1" fmla="val -81056"/>
            <a:gd name="adj2" fmla="val -24338"/>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S124(1)(c) of the the MFMA requires disclosure of the details of remuneration for all senior managers. Insert info per individual manager.</a:t>
          </a:r>
        </a:p>
      </xdr:txBody>
    </xdr:sp>
    <xdr:clientData/>
  </xdr:twoCellAnchor>
  <xdr:twoCellAnchor>
    <xdr:from>
      <xdr:col>5</xdr:col>
      <xdr:colOff>509868</xdr:colOff>
      <xdr:row>537</xdr:row>
      <xdr:rowOff>0</xdr:rowOff>
    </xdr:from>
    <xdr:to>
      <xdr:col>8</xdr:col>
      <xdr:colOff>338418</xdr:colOff>
      <xdr:row>540</xdr:row>
      <xdr:rowOff>22412</xdr:rowOff>
    </xdr:to>
    <xdr:sp macro="" textlink="">
      <xdr:nvSpPr>
        <xdr:cNvPr id="22569" name="AutoShape 41"/>
        <xdr:cNvSpPr>
          <a:spLocks noChangeArrowheads="1"/>
        </xdr:cNvSpPr>
      </xdr:nvSpPr>
      <xdr:spPr bwMode="auto">
        <a:xfrm>
          <a:off x="9642662" y="58528324"/>
          <a:ext cx="2461932" cy="336176"/>
        </a:xfrm>
        <a:prstGeom prst="wedgeRectCallout">
          <a:avLst>
            <a:gd name="adj1" fmla="val -52977"/>
            <a:gd name="adj2" fmla="val -47870"/>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Other should not include any individually significant expenses - if there are any, rather insert an additional line above with the specific description.</a:t>
          </a:r>
        </a:p>
        <a:p>
          <a:pPr algn="l" rtl="0">
            <a:defRPr sz="1000"/>
          </a:pPr>
          <a:endParaRPr lang="en-US" sz="1000" b="0" i="0" strike="noStrike">
            <a:solidFill>
              <a:srgbClr val="000000"/>
            </a:solidFill>
            <a:latin typeface="Arial"/>
            <a:cs typeface="Arial"/>
          </a:endParaRPr>
        </a:p>
      </xdr:txBody>
    </xdr:sp>
    <xdr:clientData/>
  </xdr:twoCellAnchor>
  <xdr:twoCellAnchor>
    <xdr:from>
      <xdr:col>5</xdr:col>
      <xdr:colOff>333375</xdr:colOff>
      <xdr:row>634</xdr:row>
      <xdr:rowOff>95250</xdr:rowOff>
    </xdr:from>
    <xdr:to>
      <xdr:col>8</xdr:col>
      <xdr:colOff>161925</xdr:colOff>
      <xdr:row>650</xdr:row>
      <xdr:rowOff>9525</xdr:rowOff>
    </xdr:to>
    <xdr:sp macro="" textlink="">
      <xdr:nvSpPr>
        <xdr:cNvPr id="22571" name="AutoShape 43"/>
        <xdr:cNvSpPr>
          <a:spLocks noChangeArrowheads="1"/>
        </xdr:cNvSpPr>
      </xdr:nvSpPr>
      <xdr:spPr bwMode="auto">
        <a:xfrm>
          <a:off x="8648700" y="110775750"/>
          <a:ext cx="2238375" cy="2505075"/>
        </a:xfrm>
        <a:prstGeom prst="wedgeRectCallout">
          <a:avLst>
            <a:gd name="adj1" fmla="val -57657"/>
            <a:gd name="adj2" fmla="val -70912"/>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These are only some common examples of changes in accounting policy that are likely to occur, especially on first-time adoption of GRAP. The user should ensure that only the relevant disclosures are provided. It is furthermore important to note when something qualifies for a change in policy - refer to GRAP 3 in this regard. If the change was voluntary (i.e. not required by a Standard), then an explanation should be provided in the AFS as to why management believes this would result in fairer presentation.</a:t>
          </a:r>
        </a:p>
        <a:p>
          <a:pPr algn="l" rtl="0">
            <a:defRPr sz="1000"/>
          </a:pPr>
          <a:endParaRPr lang="en-US" sz="1000" b="0" i="0" strike="noStrike">
            <a:solidFill>
              <a:srgbClr val="000000"/>
            </a:solidFill>
            <a:latin typeface="Arial"/>
            <a:cs typeface="Arial"/>
          </a:endParaRPr>
        </a:p>
      </xdr:txBody>
    </xdr:sp>
    <xdr:clientData/>
  </xdr:twoCellAnchor>
  <xdr:twoCellAnchor>
    <xdr:from>
      <xdr:col>5</xdr:col>
      <xdr:colOff>771525</xdr:colOff>
      <xdr:row>683</xdr:row>
      <xdr:rowOff>123825</xdr:rowOff>
    </xdr:from>
    <xdr:to>
      <xdr:col>8</xdr:col>
      <xdr:colOff>600075</xdr:colOff>
      <xdr:row>699</xdr:row>
      <xdr:rowOff>0</xdr:rowOff>
    </xdr:to>
    <xdr:sp macro="" textlink="">
      <xdr:nvSpPr>
        <xdr:cNvPr id="22572" name="AutoShape 44"/>
        <xdr:cNvSpPr>
          <a:spLocks noChangeArrowheads="1"/>
        </xdr:cNvSpPr>
      </xdr:nvSpPr>
      <xdr:spPr bwMode="auto">
        <a:xfrm>
          <a:off x="9086850" y="118976775"/>
          <a:ext cx="2238375" cy="2971800"/>
        </a:xfrm>
        <a:prstGeom prst="wedgeRectCallout">
          <a:avLst>
            <a:gd name="adj1" fmla="val -78935"/>
            <a:gd name="adj2" fmla="val -11218"/>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A common area of uncetainty amongst AFS preparers is where to disclose the effect of retrospective error and accounting policy adjustments. As a minimum, the differences need only be provided in the change in accounting policy or correction of error notes (but must be given per affected line item), and the net effect shown in the Statement of Changes in Net Assets. The idea behind retrospective adjustment is to present the entire AFS as if the error or change in policy had never occurred. However, nothing prohibits additional disclosure of the changes in each individual note for the affected line items as well (for example in the PPE reconciliations). </a:t>
          </a:r>
        </a:p>
      </xdr:txBody>
    </xdr:sp>
    <xdr:clientData/>
  </xdr:twoCellAnchor>
  <xdr:twoCellAnchor>
    <xdr:from>
      <xdr:col>5</xdr:col>
      <xdr:colOff>809625</xdr:colOff>
      <xdr:row>404</xdr:row>
      <xdr:rowOff>57150</xdr:rowOff>
    </xdr:from>
    <xdr:to>
      <xdr:col>7</xdr:col>
      <xdr:colOff>581025</xdr:colOff>
      <xdr:row>417</xdr:row>
      <xdr:rowOff>161925</xdr:rowOff>
    </xdr:to>
    <xdr:sp macro="" textlink="">
      <xdr:nvSpPr>
        <xdr:cNvPr id="25" name="AutoShape 40"/>
        <xdr:cNvSpPr>
          <a:spLocks noChangeArrowheads="1"/>
        </xdr:cNvSpPr>
      </xdr:nvSpPr>
      <xdr:spPr bwMode="auto">
        <a:xfrm>
          <a:off x="9629775" y="44529375"/>
          <a:ext cx="1533525" cy="1076325"/>
        </a:xfrm>
        <a:prstGeom prst="wedgeRectCallout">
          <a:avLst>
            <a:gd name="adj1" fmla="val -81056"/>
            <a:gd name="adj2" fmla="val -24338"/>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S124(1)(c) of the the MFMA requires disclosure of the details of remuneration for all senior managers. Insert info per individual manager.</a:t>
          </a:r>
        </a:p>
      </xdr:txBody>
    </xdr:sp>
    <xdr:clientData/>
  </xdr:twoCellAnchor>
  <xdr:twoCellAnchor>
    <xdr:from>
      <xdr:col>5</xdr:col>
      <xdr:colOff>809625</xdr:colOff>
      <xdr:row>402</xdr:row>
      <xdr:rowOff>57150</xdr:rowOff>
    </xdr:from>
    <xdr:to>
      <xdr:col>7</xdr:col>
      <xdr:colOff>581025</xdr:colOff>
      <xdr:row>404</xdr:row>
      <xdr:rowOff>0</xdr:rowOff>
    </xdr:to>
    <xdr:sp macro="" textlink="">
      <xdr:nvSpPr>
        <xdr:cNvPr id="23" name="AutoShape 40"/>
        <xdr:cNvSpPr>
          <a:spLocks noChangeArrowheads="1"/>
        </xdr:cNvSpPr>
      </xdr:nvSpPr>
      <xdr:spPr bwMode="auto">
        <a:xfrm>
          <a:off x="9942419" y="43211003"/>
          <a:ext cx="1541930" cy="1057275"/>
        </a:xfrm>
        <a:prstGeom prst="wedgeRectCallout">
          <a:avLst>
            <a:gd name="adj1" fmla="val -81056"/>
            <a:gd name="adj2" fmla="val -24338"/>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S124(1)(c) of the the MFMA requires disclosure of the details of remuneration for all senior managers. Insert info per individual manager.</a:t>
          </a:r>
        </a:p>
      </xdr:txBody>
    </xdr:sp>
    <xdr:clientData/>
  </xdr:twoCellAnchor>
  <xdr:twoCellAnchor>
    <xdr:from>
      <xdr:col>5</xdr:col>
      <xdr:colOff>809625</xdr:colOff>
      <xdr:row>418</xdr:row>
      <xdr:rowOff>57150</xdr:rowOff>
    </xdr:from>
    <xdr:to>
      <xdr:col>7</xdr:col>
      <xdr:colOff>581025</xdr:colOff>
      <xdr:row>424</xdr:row>
      <xdr:rowOff>161925</xdr:rowOff>
    </xdr:to>
    <xdr:sp macro="" textlink="">
      <xdr:nvSpPr>
        <xdr:cNvPr id="24" name="AutoShape 40"/>
        <xdr:cNvSpPr>
          <a:spLocks noChangeArrowheads="1"/>
        </xdr:cNvSpPr>
      </xdr:nvSpPr>
      <xdr:spPr bwMode="auto">
        <a:xfrm>
          <a:off x="9942419" y="43222209"/>
          <a:ext cx="1541930" cy="1046069"/>
        </a:xfrm>
        <a:prstGeom prst="wedgeRectCallout">
          <a:avLst>
            <a:gd name="adj1" fmla="val -81056"/>
            <a:gd name="adj2" fmla="val -24338"/>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S124(1)(c) of the the MFMA requires disclosure of the details of remuneration for all senior managers. Insert info per individual manager.</a:t>
          </a:r>
        </a:p>
      </xdr:txBody>
    </xdr:sp>
    <xdr:clientData/>
  </xdr:twoCellAnchor>
  <xdr:twoCellAnchor>
    <xdr:from>
      <xdr:col>5</xdr:col>
      <xdr:colOff>809625</xdr:colOff>
      <xdr:row>410</xdr:row>
      <xdr:rowOff>57150</xdr:rowOff>
    </xdr:from>
    <xdr:to>
      <xdr:col>7</xdr:col>
      <xdr:colOff>581025</xdr:colOff>
      <xdr:row>413</xdr:row>
      <xdr:rowOff>0</xdr:rowOff>
    </xdr:to>
    <xdr:sp macro="" textlink="">
      <xdr:nvSpPr>
        <xdr:cNvPr id="27" name="AutoShape 40"/>
        <xdr:cNvSpPr>
          <a:spLocks noChangeArrowheads="1"/>
        </xdr:cNvSpPr>
      </xdr:nvSpPr>
      <xdr:spPr bwMode="auto">
        <a:xfrm>
          <a:off x="9942419" y="43692856"/>
          <a:ext cx="1541930" cy="279026"/>
        </a:xfrm>
        <a:prstGeom prst="wedgeRectCallout">
          <a:avLst>
            <a:gd name="adj1" fmla="val -81056"/>
            <a:gd name="adj2" fmla="val -24338"/>
          </a:avLst>
        </a:prstGeom>
        <a:solidFill>
          <a:srgbClr val="FFFFFF"/>
        </a:solidFill>
        <a:ln w="9525">
          <a:solidFill>
            <a:srgbClr val="FF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Note:</a:t>
          </a:r>
          <a:r>
            <a:rPr lang="en-US" sz="1000" b="0" i="0" strike="noStrike">
              <a:solidFill>
                <a:srgbClr val="000000"/>
              </a:solidFill>
              <a:latin typeface="Arial"/>
              <a:cs typeface="Arial"/>
            </a:rPr>
            <a:t> S124(1)(c) of the the MFMA requires disclosure of the details of remuneration for all senior managers. Insert info per individual manager.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kubuj.XHARIEP/Desktop/Documents%20and%20Settings/Confidence/My%20Documents/Documents%20and%20Settings/Werner/Local%20Settings/Temporary%20Internet%20Files/OLK7A0/COnversion%20Workbook%20-%20Waterberg%20-%20Werne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sers\makubuj.XHARIEP\Desktop\Interim%20FS%20with%20annexu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Confidence\My%20Documents\Documents%20and%20Settings\Werner\Local%20Settings\Temporary%20Internet%20Files\OLK7A0\COnversion%20Workbook%20-%20Waterberg%20-%20Wern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kubuj.XHARIEP/Desktop/CDM/AFS%20TEMPLATE%20REWORKING%20VERSION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DM\AFS%20TEMPLATE%20REWORKING%20VERSION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data_drive\TECHNICAL\Knowledge%20Database\Technical%20Templates\Various%20Excel%20AFS%20from%20clients\Fin_%20State_%20Tswelopele_%202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akubuj.XHARIEP/Desktop/Documents%20and%20Settings/Confidence/My%20Documents/Documents%20and%20Settings/wwelgemoed/My%20Documents/Nkangala/Nkangala/NDM%20AFS%202005%20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ocuments%20and%20Settings\Confidence\My%20Documents\Documents%20and%20Settings\wwelgemoed\My%20Documents\Nkangala\Nkangala\NDM%20AFS%202005%20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Bhavna/AppData/Local/Microsoft/Windows/Temporary%20Internet%20Files/Content.Outlook/AQ4KH7EA/Master%20Draft%20XDM%20AFS%20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Bhavna/Documents/GL%2022082014%20Ed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Incstate"/>
      <sheetName val="Change"/>
      <sheetName val="(A) Asset Summary"/>
      <sheetName val="Recon Of Surplus"/>
      <sheetName val="Journals"/>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out this template"/>
      <sheetName val="MAPPING"/>
      <sheetName val="SCOA"/>
      <sheetName val="Cover"/>
      <sheetName val="Gen Info Pg 1"/>
      <sheetName val="Gen Info Pg 2"/>
      <sheetName val="Approval"/>
      <sheetName val="Index"/>
      <sheetName val="Stat of Financial Position"/>
      <sheetName val="Stat of Financial Performance"/>
      <sheetName val="Stat of Changes in Net Assets"/>
      <sheetName val="Cash flow statement"/>
      <sheetName val="Comparison statement"/>
      <sheetName val="Accounting Policies"/>
      <sheetName val="Notes 1-4"/>
      <sheetName val="Note 5"/>
      <sheetName val="Note 6"/>
      <sheetName val="Notes14"/>
      <sheetName val="Notes 7-39"/>
      <sheetName val="App A"/>
      <sheetName val="App B"/>
      <sheetName val="App C"/>
      <sheetName val="App D"/>
      <sheetName val="App E"/>
      <sheetName val="App F"/>
      <sheetName val="SOURCE"/>
    </sheetNames>
    <sheetDataSet>
      <sheetData sheetId="0"/>
      <sheetData sheetId="1"/>
      <sheetData sheetId="2"/>
      <sheetData sheetId="3">
        <row r="6">
          <cell r="A6" t="str">
            <v>XHARIEP DISTRICT MUNICIPALITY</v>
          </cell>
        </row>
        <row r="8">
          <cell r="E8">
            <v>2013</v>
          </cell>
        </row>
      </sheetData>
      <sheetData sheetId="4"/>
      <sheetData sheetId="5"/>
      <sheetData sheetId="6"/>
      <sheetData sheetId="7"/>
      <sheetData sheetId="8">
        <row r="28">
          <cell r="H28">
            <v>3860068.35</v>
          </cell>
        </row>
      </sheetData>
      <sheetData sheetId="9">
        <row r="13">
          <cell r="H13">
            <v>30761888.760000002</v>
          </cell>
        </row>
      </sheetData>
      <sheetData sheetId="10"/>
      <sheetData sheetId="11"/>
      <sheetData sheetId="12"/>
      <sheetData sheetId="13"/>
      <sheetData sheetId="14"/>
      <sheetData sheetId="15"/>
      <sheetData sheetId="16"/>
      <sheetData sheetId="17"/>
      <sheetData sheetId="18">
        <row r="305">
          <cell r="D305">
            <v>227944</v>
          </cell>
        </row>
      </sheetData>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Incstate"/>
      <sheetName val="Change"/>
      <sheetName val="(A) Asset Summary"/>
      <sheetName val="Recon Of Surplus"/>
      <sheetName val="Journal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Sheet3 (2)"/>
      <sheetName val="Sheet3 (3)"/>
      <sheetName val="Sheet3 (4)"/>
      <sheetName val="MAPPING"/>
    </sheetNames>
    <sheetDataSet>
      <sheetData sheetId="0"/>
      <sheetData sheetId="1">
        <row r="1">
          <cell r="A1" t="str">
            <v>NON-CURRENT ASSETS</v>
          </cell>
        </row>
        <row r="494">
          <cell r="A494" t="str">
            <v>NON-CURRENT ASSETS HELD FOR SALE</v>
          </cell>
        </row>
        <row r="497">
          <cell r="A497" t="str">
            <v>CURRENT ASSETS</v>
          </cell>
        </row>
        <row r="564">
          <cell r="A564" t="str">
            <v>NON-CURRENT LIABILITIES</v>
          </cell>
        </row>
        <row r="588">
          <cell r="A588" t="str">
            <v>CURRENT LIABILITIES</v>
          </cell>
        </row>
        <row r="624">
          <cell r="A624" t="str">
            <v>NET ASSETS</v>
          </cell>
        </row>
        <row r="630">
          <cell r="A630" t="str">
            <v>REVENUE</v>
          </cell>
        </row>
        <row r="658">
          <cell r="A658" t="str">
            <v>EXPENSES</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Sheet3 (2)"/>
      <sheetName val="Sheet3 (3)"/>
      <sheetName val="Sheet3 (4)"/>
      <sheetName val="MAPPING"/>
    </sheetNames>
    <sheetDataSet>
      <sheetData sheetId="0"/>
      <sheetData sheetId="1">
        <row r="1">
          <cell r="A1" t="str">
            <v>NON-CURRENT ASSETS</v>
          </cell>
        </row>
        <row r="494">
          <cell r="A494" t="str">
            <v>NON-CURRENT ASSETS HELD FOR SALE</v>
          </cell>
        </row>
        <row r="497">
          <cell r="A497" t="str">
            <v>CURRENT ASSETS</v>
          </cell>
        </row>
        <row r="564">
          <cell r="A564" t="str">
            <v>NON-CURRENT LIABILITIES</v>
          </cell>
        </row>
        <row r="588">
          <cell r="A588" t="str">
            <v>CURRENT LIABILITIES</v>
          </cell>
        </row>
        <row r="624">
          <cell r="A624" t="str">
            <v>NET ASSETS</v>
          </cell>
        </row>
        <row r="630">
          <cell r="A630" t="str">
            <v>REVENUE</v>
          </cell>
        </row>
        <row r="658">
          <cell r="A658" t="str">
            <v>EXPENSES</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orblad"/>
      <sheetName val="Contents"/>
      <sheetName val="Gen Info Pg 1"/>
      <sheetName val="Gen Info Pg 2"/>
      <sheetName val="Foreward Pg 3"/>
      <sheetName val="Approval Pg 4"/>
      <sheetName val="Rep AO Pg 5"/>
      <sheetName val="Rep AG Pg 6"/>
      <sheetName val="Bladsy 7 tot 10"/>
      <sheetName val="Bladsy 11 tot 14 "/>
      <sheetName val="Balansstaat 15"/>
      <sheetName val="Inkomstestaat 16"/>
      <sheetName val="Kontantvloei 17"/>
      <sheetName val="Aant Fin State 18 tot 28"/>
      <sheetName val="Aanh A Pg 29"/>
      <sheetName val="Aanh B Pg 30"/>
      <sheetName val="Aanh C Pg 31 tot 32"/>
      <sheetName val="Aanh D Pg 33"/>
      <sheetName val="Aanh E Pg 34"/>
      <sheetName val="Aanh F Pg 35"/>
      <sheetName val="Rep AG Pg 3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sht"/>
      <sheetName val="incstate"/>
      <sheetName val="change"/>
      <sheetName val="cashflow"/>
      <sheetName val="Notes"/>
      <sheetName val="AppendixA"/>
      <sheetName val="AppendixB"/>
      <sheetName val="AppendixC1"/>
      <sheetName val="AppendixD"/>
      <sheetName val="AppendixE1"/>
      <sheetName val="ExpendixE2"/>
      <sheetName val="JOURN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sht"/>
      <sheetName val="incstate"/>
      <sheetName val="change"/>
      <sheetName val="cashflow"/>
      <sheetName val="Notes"/>
      <sheetName val="AppendixA"/>
      <sheetName val="AppendixB"/>
      <sheetName val="AppendixC1"/>
      <sheetName val="AppendixD"/>
      <sheetName val="AppendixE1"/>
      <sheetName val="ExpendixE2"/>
      <sheetName val="JOURN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Gen Info Pg 1"/>
      <sheetName val="Gen Info Pg 2"/>
      <sheetName val="Approval"/>
      <sheetName val="Index"/>
      <sheetName val="Stat of Financial Position"/>
      <sheetName val="Stat of Financial Performance"/>
      <sheetName val="Stat of Changes in Net Assets"/>
      <sheetName val="Cash flow statement"/>
      <sheetName val="Comparison statement "/>
      <sheetName val="Appropriation Statement"/>
      <sheetName val="Accounting Policies"/>
      <sheetName val="Notes_2 to 5"/>
      <sheetName val="Note 6"/>
      <sheetName val="Note 7"/>
      <sheetName val="Notes14"/>
      <sheetName val="Note 8 - 37_"/>
      <sheetName val="App A"/>
      <sheetName val="App B"/>
      <sheetName val="App C"/>
    </sheetNames>
    <sheetDataSet>
      <sheetData sheetId="0">
        <row r="6">
          <cell r="A6" t="str">
            <v>XHARIEP DISTRICT MUNICIPALITY</v>
          </cell>
        </row>
      </sheetData>
      <sheetData sheetId="1"/>
      <sheetData sheetId="2">
        <row r="4">
          <cell r="A4" t="str">
            <v>for the period ended 30 June 2014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 22082014 (3)"/>
      <sheetName val="Sheet1"/>
      <sheetName val="Sheet2"/>
    </sheetNames>
    <sheetDataSet>
      <sheetData sheetId="0">
        <row r="4533">
          <cell r="G4533">
            <v>47702.07</v>
          </cell>
        </row>
        <row r="4534">
          <cell r="G4534">
            <v>84046.48</v>
          </cell>
        </row>
        <row r="4535">
          <cell r="G4535">
            <v>18172.21</v>
          </cell>
        </row>
        <row r="4536">
          <cell r="G4536">
            <v>11357.63</v>
          </cell>
        </row>
        <row r="4537">
          <cell r="G4537">
            <v>859.65</v>
          </cell>
        </row>
        <row r="4538">
          <cell r="G4538">
            <v>8203.33</v>
          </cell>
        </row>
        <row r="4539">
          <cell r="G4539">
            <v>4500</v>
          </cell>
        </row>
        <row r="4545">
          <cell r="G4545">
            <v>4210.47</v>
          </cell>
        </row>
        <row r="4546">
          <cell r="G4546">
            <v>3922.68</v>
          </cell>
        </row>
        <row r="4547">
          <cell r="G4547">
            <v>14933.16</v>
          </cell>
        </row>
        <row r="4548">
          <cell r="G4548">
            <v>2763.16</v>
          </cell>
        </row>
        <row r="4549">
          <cell r="G4549">
            <v>12539.01</v>
          </cell>
        </row>
        <row r="4551">
          <cell r="G4551">
            <v>860.89</v>
          </cell>
        </row>
        <row r="4554">
          <cell r="G4554">
            <v>1097.3699999999999</v>
          </cell>
        </row>
        <row r="4558">
          <cell r="G4558">
            <v>25000</v>
          </cell>
        </row>
        <row r="4559">
          <cell r="G4559">
            <v>3000</v>
          </cell>
        </row>
        <row r="4562">
          <cell r="G4562">
            <v>104.44</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moduane@treasury.fs.gov.za" TargetMode="External"/><Relationship Id="rId2" Type="http://schemas.openxmlformats.org/officeDocument/2006/relationships/hyperlink" Target="mailto:kgomotso.baloyi@treasury.gov.za" TargetMode="External"/><Relationship Id="rId1" Type="http://schemas.openxmlformats.org/officeDocument/2006/relationships/hyperlink" Target="mailto:jgriessel@agsa.co.za" TargetMode="External"/><Relationship Id="rId5" Type="http://schemas.openxmlformats.org/officeDocument/2006/relationships/printerSettings" Target="../printerSettings/printerSettings1.bin"/><Relationship Id="rId4" Type="http://schemas.openxmlformats.org/officeDocument/2006/relationships/hyperlink" Target="mailto:cfo@xhariep.gov.za"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7.bin"/><Relationship Id="rId4" Type="http://schemas.openxmlformats.org/officeDocument/2006/relationships/comments" Target="../comments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xhariep.gov.za/"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E37"/>
  <sheetViews>
    <sheetView view="pageBreakPreview" topLeftCell="A20" workbookViewId="0">
      <selection activeCell="A33" sqref="A33:I33"/>
    </sheetView>
  </sheetViews>
  <sheetFormatPr defaultRowHeight="12.75" x14ac:dyDescent="0.2"/>
  <cols>
    <col min="1" max="2" width="9.140625" style="22"/>
    <col min="3" max="3" width="6.85546875" style="22" customWidth="1"/>
    <col min="4" max="4" width="26.42578125" style="22" customWidth="1"/>
    <col min="5" max="5" width="10.7109375" style="22" customWidth="1"/>
    <col min="6" max="7" width="9.140625" style="22"/>
    <col min="8" max="8" width="10.5703125" style="22" customWidth="1"/>
    <col min="9" max="9" width="9.140625" style="22" customWidth="1"/>
    <col min="10" max="10" width="10.5703125" style="22" customWidth="1"/>
    <col min="11" max="11" width="2" style="21" customWidth="1"/>
    <col min="12" max="12" width="70.28515625" style="21" customWidth="1"/>
    <col min="13" max="27" width="9.140625" customWidth="1"/>
    <col min="28" max="28" width="31" customWidth="1"/>
    <col min="29" max="29" width="18.42578125" customWidth="1"/>
    <col min="30" max="30" width="32.85546875" customWidth="1"/>
    <col min="31" max="31" width="12.140625" customWidth="1"/>
    <col min="32" max="34" width="9.140625" customWidth="1"/>
  </cols>
  <sheetData>
    <row r="1" spans="1:31" x14ac:dyDescent="0.2">
      <c r="A1" s="81"/>
      <c r="B1" s="81"/>
      <c r="C1" s="81"/>
      <c r="D1" s="81"/>
      <c r="E1" s="81"/>
      <c r="F1" s="81"/>
      <c r="G1" s="81"/>
      <c r="H1" s="81"/>
      <c r="I1" s="81"/>
      <c r="K1" s="719" t="s">
        <v>488</v>
      </c>
      <c r="L1" s="719"/>
    </row>
    <row r="2" spans="1:31" ht="20.25" x14ac:dyDescent="0.3">
      <c r="A2" s="81"/>
      <c r="B2" s="81"/>
      <c r="C2" s="82"/>
      <c r="D2" s="81"/>
      <c r="E2" s="83" t="s">
        <v>628</v>
      </c>
      <c r="F2" s="81"/>
      <c r="G2" s="81"/>
      <c r="H2" s="81"/>
      <c r="I2" s="81"/>
    </row>
    <row r="3" spans="1:31" x14ac:dyDescent="0.2">
      <c r="A3" s="81"/>
      <c r="B3" s="81"/>
      <c r="C3" s="81"/>
      <c r="D3" s="81"/>
      <c r="E3" s="81"/>
      <c r="F3" s="81"/>
      <c r="G3" s="81"/>
      <c r="H3" s="81"/>
      <c r="I3" s="81"/>
    </row>
    <row r="4" spans="1:31" ht="14.25" x14ac:dyDescent="0.2">
      <c r="A4" s="81"/>
      <c r="B4" s="81"/>
      <c r="C4" s="81"/>
      <c r="D4" s="81"/>
      <c r="E4" s="84" t="s">
        <v>172</v>
      </c>
      <c r="F4" s="81"/>
      <c r="G4" s="81"/>
      <c r="H4" s="81"/>
      <c r="I4" s="81"/>
    </row>
    <row r="5" spans="1:31" x14ac:dyDescent="0.2">
      <c r="A5" s="81"/>
      <c r="B5" s="81"/>
      <c r="C5" s="81"/>
      <c r="D5" s="81"/>
      <c r="E5" s="85"/>
      <c r="F5" s="81"/>
      <c r="G5" s="81"/>
      <c r="H5" s="81"/>
      <c r="I5" s="81"/>
    </row>
    <row r="6" spans="1:31" ht="18.75" customHeight="1" x14ac:dyDescent="0.3">
      <c r="A6" s="721" t="s">
        <v>626</v>
      </c>
      <c r="B6" s="721"/>
      <c r="C6" s="721"/>
      <c r="D6" s="721"/>
      <c r="E6" s="721"/>
      <c r="F6" s="721"/>
      <c r="G6" s="721"/>
      <c r="H6" s="721"/>
      <c r="I6" s="721"/>
      <c r="K6" s="21">
        <v>1</v>
      </c>
      <c r="L6" s="21" t="s">
        <v>489</v>
      </c>
      <c r="M6" s="721" t="s">
        <v>221</v>
      </c>
      <c r="N6" s="721"/>
      <c r="O6" s="721"/>
      <c r="P6" s="721"/>
      <c r="Q6" s="721"/>
      <c r="R6" s="721"/>
      <c r="S6" s="721"/>
      <c r="T6" s="721"/>
      <c r="U6" s="721"/>
    </row>
    <row r="7" spans="1:31" ht="18" x14ac:dyDescent="0.25">
      <c r="A7" s="81"/>
      <c r="B7" s="81"/>
      <c r="C7" s="81"/>
      <c r="D7" s="81"/>
      <c r="E7" s="86"/>
      <c r="F7" s="81"/>
      <c r="G7" s="81"/>
      <c r="H7" s="81"/>
      <c r="I7" s="81"/>
    </row>
    <row r="8" spans="1:31" x14ac:dyDescent="0.2">
      <c r="A8" s="81"/>
      <c r="B8" s="81"/>
      <c r="C8" s="100" t="s">
        <v>1167</v>
      </c>
      <c r="D8" s="81"/>
      <c r="E8" s="720">
        <v>2014</v>
      </c>
      <c r="F8" s="720"/>
      <c r="G8" s="720"/>
      <c r="H8" s="720"/>
      <c r="I8" s="720"/>
      <c r="K8" s="21">
        <v>2</v>
      </c>
      <c r="L8" s="21" t="s">
        <v>490</v>
      </c>
      <c r="M8" s="720" t="s">
        <v>222</v>
      </c>
      <c r="N8" s="720"/>
      <c r="O8" s="720"/>
      <c r="P8" s="720"/>
      <c r="Q8" s="720"/>
    </row>
    <row r="9" spans="1:31" s="2" customFormat="1" x14ac:dyDescent="0.2">
      <c r="A9" s="81"/>
      <c r="B9" s="81"/>
      <c r="C9" s="81"/>
      <c r="D9" s="81"/>
      <c r="E9" s="739"/>
      <c r="F9" s="739"/>
      <c r="G9" s="739"/>
      <c r="H9" s="739"/>
      <c r="I9" s="739"/>
      <c r="J9" s="80"/>
      <c r="K9" s="32"/>
      <c r="L9" s="32"/>
      <c r="M9" s="739"/>
      <c r="N9" s="739"/>
      <c r="O9" s="739"/>
      <c r="P9" s="739"/>
      <c r="Q9" s="739"/>
    </row>
    <row r="10" spans="1:31" x14ac:dyDescent="0.2">
      <c r="A10" s="81"/>
      <c r="B10" s="81"/>
      <c r="C10" s="746" t="s">
        <v>233</v>
      </c>
      <c r="D10" s="746"/>
      <c r="E10" s="743" t="s">
        <v>234</v>
      </c>
      <c r="F10" s="744"/>
      <c r="G10" s="744"/>
      <c r="H10" s="744"/>
      <c r="I10" s="745"/>
      <c r="K10" s="21">
        <v>3</v>
      </c>
      <c r="L10" s="21" t="s">
        <v>491</v>
      </c>
      <c r="AB10" s="18" t="s">
        <v>224</v>
      </c>
    </row>
    <row r="11" spans="1:31" x14ac:dyDescent="0.2">
      <c r="A11" s="87"/>
      <c r="B11" s="87"/>
      <c r="C11" s="87"/>
      <c r="D11" s="87"/>
      <c r="E11" s="87"/>
      <c r="F11" s="87"/>
      <c r="G11" s="87"/>
      <c r="H11" s="87"/>
      <c r="I11" s="87"/>
      <c r="AB11" t="s">
        <v>225</v>
      </c>
      <c r="AC11" s="16" t="s">
        <v>619</v>
      </c>
      <c r="AD11" s="19" t="s">
        <v>621</v>
      </c>
      <c r="AE11" s="20" t="s">
        <v>623</v>
      </c>
    </row>
    <row r="12" spans="1:31" x14ac:dyDescent="0.2">
      <c r="A12" s="87"/>
      <c r="B12" s="87"/>
      <c r="C12" s="87" t="s">
        <v>497</v>
      </c>
      <c r="D12" s="87"/>
      <c r="E12" s="734" t="s">
        <v>499</v>
      </c>
      <c r="F12" s="735"/>
      <c r="G12" s="735"/>
      <c r="H12" s="735"/>
      <c r="I12" s="736"/>
      <c r="K12" s="21">
        <v>4</v>
      </c>
      <c r="L12" s="21" t="s">
        <v>552</v>
      </c>
      <c r="AB12" t="s">
        <v>226</v>
      </c>
      <c r="AC12" s="16" t="s">
        <v>619</v>
      </c>
      <c r="AD12" s="19" t="s">
        <v>621</v>
      </c>
      <c r="AE12" s="20" t="s">
        <v>623</v>
      </c>
    </row>
    <row r="13" spans="1:31" x14ac:dyDescent="0.2">
      <c r="A13" s="87"/>
      <c r="B13" s="87"/>
      <c r="C13" s="87"/>
      <c r="D13" s="87"/>
      <c r="E13" s="87"/>
      <c r="F13" s="87"/>
      <c r="G13" s="87"/>
      <c r="H13" s="87"/>
      <c r="I13" s="87"/>
      <c r="AB13" t="s">
        <v>227</v>
      </c>
      <c r="AC13" s="16" t="s">
        <v>618</v>
      </c>
      <c r="AD13" s="19" t="s">
        <v>620</v>
      </c>
      <c r="AE13" s="20" t="s">
        <v>622</v>
      </c>
    </row>
    <row r="14" spans="1:31" ht="26.25" customHeight="1" x14ac:dyDescent="0.25">
      <c r="A14" s="740" t="s">
        <v>173</v>
      </c>
      <c r="B14" s="741"/>
      <c r="C14" s="741"/>
      <c r="D14" s="741"/>
      <c r="E14" s="741"/>
      <c r="F14" s="741"/>
      <c r="G14" s="741"/>
      <c r="H14" s="741"/>
      <c r="I14" s="742"/>
      <c r="AB14" t="s">
        <v>228</v>
      </c>
      <c r="AC14" s="16" t="s">
        <v>619</v>
      </c>
      <c r="AD14" s="19" t="s">
        <v>621</v>
      </c>
      <c r="AE14" s="20" t="s">
        <v>623</v>
      </c>
    </row>
    <row r="15" spans="1:31" ht="26.25" customHeight="1" x14ac:dyDescent="0.2">
      <c r="A15" s="738" t="s">
        <v>223</v>
      </c>
      <c r="B15" s="738"/>
      <c r="C15" s="738"/>
      <c r="D15" s="727" t="s">
        <v>979</v>
      </c>
      <c r="E15" s="728"/>
      <c r="F15" s="728"/>
      <c r="G15" s="728"/>
      <c r="H15" s="729"/>
      <c r="I15" s="23"/>
      <c r="K15" s="21">
        <v>5</v>
      </c>
      <c r="L15" s="21" t="s">
        <v>492</v>
      </c>
      <c r="AB15" t="s">
        <v>229</v>
      </c>
      <c r="AC15" s="16" t="s">
        <v>619</v>
      </c>
      <c r="AD15" s="19" t="s">
        <v>621</v>
      </c>
      <c r="AE15" s="20" t="s">
        <v>623</v>
      </c>
    </row>
    <row r="16" spans="1:31" x14ac:dyDescent="0.2">
      <c r="A16" s="723"/>
      <c r="B16" s="724"/>
      <c r="C16" s="724"/>
      <c r="D16" s="725"/>
      <c r="E16" s="725"/>
      <c r="F16" s="725"/>
      <c r="G16" s="725"/>
      <c r="H16" s="725"/>
      <c r="I16" s="726"/>
      <c r="AB16" t="s">
        <v>230</v>
      </c>
      <c r="AC16" s="16" t="s">
        <v>618</v>
      </c>
      <c r="AD16" s="19" t="s">
        <v>620</v>
      </c>
      <c r="AE16" s="20" t="s">
        <v>622</v>
      </c>
    </row>
    <row r="17" spans="1:31" ht="26.25" customHeight="1" x14ac:dyDescent="0.2">
      <c r="A17" s="738" t="s">
        <v>174</v>
      </c>
      <c r="B17" s="738"/>
      <c r="C17" s="738"/>
      <c r="D17" s="727" t="s">
        <v>980</v>
      </c>
      <c r="E17" s="728"/>
      <c r="F17" s="728"/>
      <c r="G17" s="728"/>
      <c r="H17" s="729"/>
      <c r="I17" s="24"/>
      <c r="K17" s="21">
        <v>6</v>
      </c>
      <c r="L17" s="21" t="s">
        <v>493</v>
      </c>
      <c r="AB17" t="s">
        <v>231</v>
      </c>
      <c r="AC17" s="16" t="s">
        <v>618</v>
      </c>
      <c r="AD17" s="19" t="s">
        <v>620</v>
      </c>
      <c r="AE17" s="20" t="s">
        <v>622</v>
      </c>
    </row>
    <row r="18" spans="1:31" ht="26.25" customHeight="1" x14ac:dyDescent="0.2">
      <c r="A18" s="732" t="s">
        <v>175</v>
      </c>
      <c r="B18" s="732"/>
      <c r="C18" s="732"/>
      <c r="D18" s="730" t="s">
        <v>1291</v>
      </c>
      <c r="E18" s="728"/>
      <c r="F18" s="728"/>
      <c r="G18" s="728"/>
      <c r="H18" s="729"/>
      <c r="I18" s="24"/>
      <c r="AB18" t="s">
        <v>232</v>
      </c>
      <c r="AC18" s="16" t="s">
        <v>618</v>
      </c>
      <c r="AD18" s="19" t="s">
        <v>620</v>
      </c>
      <c r="AE18" s="20" t="s">
        <v>622</v>
      </c>
    </row>
    <row r="19" spans="1:31" ht="26.25" customHeight="1" x14ac:dyDescent="0.2">
      <c r="A19" s="732" t="s">
        <v>176</v>
      </c>
      <c r="B19" s="732"/>
      <c r="C19" s="732"/>
      <c r="D19" s="731" t="s">
        <v>1405</v>
      </c>
      <c r="E19" s="728"/>
      <c r="F19" s="728"/>
      <c r="G19" s="728"/>
      <c r="H19" s="729"/>
      <c r="I19" s="24"/>
      <c r="AB19" t="s">
        <v>234</v>
      </c>
      <c r="AC19" s="16" t="s">
        <v>619</v>
      </c>
      <c r="AD19" s="19" t="s">
        <v>621</v>
      </c>
      <c r="AE19" s="20" t="s">
        <v>623</v>
      </c>
    </row>
    <row r="20" spans="1:31" x14ac:dyDescent="0.2">
      <c r="A20" s="732"/>
      <c r="B20" s="732"/>
      <c r="C20" s="732"/>
      <c r="D20" s="733"/>
      <c r="E20" s="733"/>
      <c r="F20" s="733"/>
      <c r="G20" s="733"/>
      <c r="H20" s="733"/>
      <c r="I20" s="733"/>
    </row>
    <row r="21" spans="1:31" ht="26.25" customHeight="1" x14ac:dyDescent="0.2">
      <c r="A21" s="738" t="s">
        <v>177</v>
      </c>
      <c r="B21" s="738"/>
      <c r="C21" s="738"/>
      <c r="D21" s="727" t="s">
        <v>1292</v>
      </c>
      <c r="E21" s="728"/>
      <c r="F21" s="728"/>
      <c r="G21" s="728"/>
      <c r="H21" s="729"/>
      <c r="I21" s="25"/>
    </row>
    <row r="22" spans="1:31" ht="26.25" customHeight="1" x14ac:dyDescent="0.2">
      <c r="A22" s="732" t="s">
        <v>175</v>
      </c>
      <c r="B22" s="732"/>
      <c r="C22" s="732"/>
      <c r="D22" s="737" t="s">
        <v>1293</v>
      </c>
      <c r="E22" s="728"/>
      <c r="F22" s="728"/>
      <c r="G22" s="728"/>
      <c r="H22" s="729"/>
      <c r="I22" s="25"/>
    </row>
    <row r="23" spans="1:31" ht="26.25" customHeight="1" x14ac:dyDescent="0.2">
      <c r="A23" s="732" t="s">
        <v>176</v>
      </c>
      <c r="B23" s="732"/>
      <c r="C23" s="732"/>
      <c r="D23" s="731" t="s">
        <v>1294</v>
      </c>
      <c r="E23" s="728"/>
      <c r="F23" s="728"/>
      <c r="G23" s="728"/>
      <c r="H23" s="729"/>
      <c r="I23" s="25"/>
      <c r="AB23" s="18" t="s">
        <v>498</v>
      </c>
    </row>
    <row r="24" spans="1:31" x14ac:dyDescent="0.2">
      <c r="A24" s="732"/>
      <c r="B24" s="732"/>
      <c r="C24" s="732"/>
      <c r="D24" s="733"/>
      <c r="E24" s="733"/>
      <c r="F24" s="733"/>
      <c r="G24" s="733"/>
      <c r="H24" s="733"/>
      <c r="I24" s="733"/>
      <c r="AB24" t="s">
        <v>499</v>
      </c>
    </row>
    <row r="25" spans="1:31" ht="26.25" customHeight="1" x14ac:dyDescent="0.2">
      <c r="A25" s="738" t="s">
        <v>178</v>
      </c>
      <c r="B25" s="738"/>
      <c r="C25" s="738"/>
      <c r="D25" s="727" t="s">
        <v>1295</v>
      </c>
      <c r="E25" s="728"/>
      <c r="F25" s="728"/>
      <c r="G25" s="728"/>
      <c r="H25" s="729"/>
      <c r="I25" s="25"/>
      <c r="AB25" t="s">
        <v>500</v>
      </c>
    </row>
    <row r="26" spans="1:31" ht="26.25" customHeight="1" x14ac:dyDescent="0.2">
      <c r="A26" s="732" t="s">
        <v>175</v>
      </c>
      <c r="B26" s="732"/>
      <c r="C26" s="732"/>
      <c r="D26" s="727" t="s">
        <v>1296</v>
      </c>
      <c r="E26" s="728"/>
      <c r="F26" s="728"/>
      <c r="G26" s="728"/>
      <c r="H26" s="729"/>
      <c r="I26" s="25"/>
    </row>
    <row r="27" spans="1:31" ht="26.25" customHeight="1" x14ac:dyDescent="0.2">
      <c r="A27" s="732" t="s">
        <v>176</v>
      </c>
      <c r="B27" s="732"/>
      <c r="C27" s="732"/>
      <c r="D27" s="731" t="s">
        <v>1297</v>
      </c>
      <c r="E27" s="728"/>
      <c r="F27" s="728"/>
      <c r="G27" s="728"/>
      <c r="H27" s="729"/>
      <c r="I27" s="25"/>
    </row>
    <row r="28" spans="1:31" x14ac:dyDescent="0.2">
      <c r="A28" s="751"/>
      <c r="B28" s="751"/>
      <c r="C28" s="751"/>
      <c r="D28" s="733"/>
      <c r="E28" s="733"/>
      <c r="F28" s="733"/>
      <c r="G28" s="733"/>
      <c r="H28" s="733"/>
      <c r="I28" s="733"/>
    </row>
    <row r="29" spans="1:31" x14ac:dyDescent="0.2">
      <c r="A29" s="733"/>
      <c r="B29" s="733"/>
      <c r="C29" s="733"/>
      <c r="D29" s="733"/>
      <c r="E29" s="733"/>
      <c r="F29" s="733"/>
      <c r="G29" s="733"/>
      <c r="H29" s="733"/>
      <c r="I29" s="733"/>
    </row>
    <row r="30" spans="1:31" ht="24" customHeight="1" x14ac:dyDescent="0.2">
      <c r="A30" s="747" t="s">
        <v>179</v>
      </c>
      <c r="B30" s="747"/>
      <c r="C30" s="747"/>
      <c r="D30" s="732" t="s">
        <v>1298</v>
      </c>
      <c r="E30" s="732"/>
      <c r="F30" s="732"/>
      <c r="G30" s="733"/>
      <c r="H30" s="750"/>
      <c r="I30" s="23"/>
    </row>
    <row r="31" spans="1:31" ht="12.75" customHeight="1" x14ac:dyDescent="0.2">
      <c r="A31" s="732" t="s">
        <v>175</v>
      </c>
      <c r="B31" s="732"/>
      <c r="C31" s="732"/>
      <c r="D31" s="748" t="s">
        <v>1299</v>
      </c>
      <c r="E31" s="732"/>
      <c r="F31" s="732"/>
      <c r="G31" s="733"/>
      <c r="H31" s="733"/>
      <c r="I31" s="733"/>
    </row>
    <row r="32" spans="1:31" ht="12.75" customHeight="1" x14ac:dyDescent="0.2">
      <c r="A32" s="732" t="s">
        <v>176</v>
      </c>
      <c r="B32" s="732"/>
      <c r="C32" s="732"/>
      <c r="D32" s="749" t="s">
        <v>1300</v>
      </c>
      <c r="E32" s="732"/>
      <c r="F32" s="732"/>
      <c r="G32" s="733"/>
      <c r="H32" s="733"/>
      <c r="I32" s="733"/>
    </row>
    <row r="33" spans="1:11" x14ac:dyDescent="0.2">
      <c r="A33" s="722"/>
      <c r="B33" s="722"/>
      <c r="C33" s="722"/>
      <c r="D33" s="722"/>
      <c r="E33" s="722"/>
      <c r="F33" s="722"/>
      <c r="G33" s="722"/>
      <c r="H33" s="722"/>
      <c r="I33" s="722"/>
    </row>
    <row r="37" spans="1:11" x14ac:dyDescent="0.2">
      <c r="H37" s="26"/>
      <c r="J37" s="26"/>
      <c r="K37" s="15"/>
    </row>
  </sheetData>
  <mergeCells count="46">
    <mergeCell ref="M9:Q9"/>
    <mergeCell ref="D26:H26"/>
    <mergeCell ref="A28:I28"/>
    <mergeCell ref="A23:C23"/>
    <mergeCell ref="A19:C19"/>
    <mergeCell ref="A22:C22"/>
    <mergeCell ref="D23:H23"/>
    <mergeCell ref="A25:C25"/>
    <mergeCell ref="A26:C26"/>
    <mergeCell ref="D27:H27"/>
    <mergeCell ref="G32:I32"/>
    <mergeCell ref="A30:C30"/>
    <mergeCell ref="D30:F30"/>
    <mergeCell ref="A31:C31"/>
    <mergeCell ref="D31:F31"/>
    <mergeCell ref="G31:I31"/>
    <mergeCell ref="A32:C32"/>
    <mergeCell ref="D32:F32"/>
    <mergeCell ref="G30:H30"/>
    <mergeCell ref="A6:I6"/>
    <mergeCell ref="E8:I8"/>
    <mergeCell ref="D22:H22"/>
    <mergeCell ref="A20:I20"/>
    <mergeCell ref="A17:C17"/>
    <mergeCell ref="A15:C15"/>
    <mergeCell ref="E9:I9"/>
    <mergeCell ref="A14:I14"/>
    <mergeCell ref="E10:I10"/>
    <mergeCell ref="C10:D10"/>
    <mergeCell ref="A21:C21"/>
    <mergeCell ref="K1:L1"/>
    <mergeCell ref="M8:Q8"/>
    <mergeCell ref="M6:U6"/>
    <mergeCell ref="A33:I33"/>
    <mergeCell ref="A16:I16"/>
    <mergeCell ref="D15:H15"/>
    <mergeCell ref="D17:H17"/>
    <mergeCell ref="D18:H18"/>
    <mergeCell ref="D19:H19"/>
    <mergeCell ref="D21:H21"/>
    <mergeCell ref="A27:C27"/>
    <mergeCell ref="A29:I29"/>
    <mergeCell ref="E12:I12"/>
    <mergeCell ref="A18:C18"/>
    <mergeCell ref="D25:H25"/>
    <mergeCell ref="A24:I24"/>
  </mergeCells>
  <phoneticPr fontId="13" type="noConversion"/>
  <conditionalFormatting sqref="C10:E10">
    <cfRule type="cellIs" dxfId="32" priority="1" stopIfTrue="1" operator="equal">
      <formula>"Select province"</formula>
    </cfRule>
  </conditionalFormatting>
  <dataValidations count="2">
    <dataValidation type="list" allowBlank="1" showInputMessage="1" showErrorMessage="1" sqref="E10:I10">
      <formula1>$AB$10:$AB$19</formula1>
    </dataValidation>
    <dataValidation type="list" allowBlank="1" showInputMessage="1" showErrorMessage="1" sqref="E12:I12">
      <formula1>$AB$23:$AB$25</formula1>
    </dataValidation>
  </dataValidations>
  <hyperlinks>
    <hyperlink ref="D27" r:id="rId1"/>
    <hyperlink ref="D32" r:id="rId2"/>
    <hyperlink ref="D23" r:id="rId3"/>
    <hyperlink ref="D19" r:id="rId4"/>
  </hyperlinks>
  <pageMargins left="0.74803149606299213" right="0.74803149606299213" top="0.98425196850393704" bottom="0.98425196850393704" header="0.51181102362204722" footer="0.51181102362204722"/>
  <pageSetup scale="90" orientation="portrait" r:id="rId5"/>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3"/>
  <sheetViews>
    <sheetView view="pageLayout" topLeftCell="A22" zoomScale="85" zoomScaleSheetLayoutView="85" zoomScalePageLayoutView="85" workbookViewId="0">
      <selection activeCell="C43" sqref="C43"/>
    </sheetView>
  </sheetViews>
  <sheetFormatPr defaultRowHeight="12.75" x14ac:dyDescent="0.2"/>
  <cols>
    <col min="1" max="1" width="47.85546875" style="413" customWidth="1"/>
    <col min="2" max="2" width="11.42578125" style="443" customWidth="1"/>
    <col min="3" max="3" width="14.5703125" style="443" customWidth="1"/>
    <col min="4" max="4" width="12.7109375" style="443" customWidth="1"/>
    <col min="5" max="5" width="16" style="443" customWidth="1"/>
    <col min="6" max="6" width="16.28515625" style="443" customWidth="1"/>
    <col min="7" max="7" width="13.7109375" style="443" customWidth="1"/>
    <col min="8" max="8" width="11.42578125" style="413" customWidth="1"/>
    <col min="9" max="16384" width="9.140625" style="413"/>
  </cols>
  <sheetData>
    <row r="1" spans="1:8" ht="21" x14ac:dyDescent="0.35">
      <c r="A1" s="408"/>
      <c r="B1" s="451" t="s">
        <v>1007</v>
      </c>
      <c r="C1" s="411"/>
      <c r="D1" s="411"/>
      <c r="E1" s="411"/>
      <c r="F1" s="411"/>
      <c r="G1" s="411"/>
      <c r="H1" s="452"/>
    </row>
    <row r="2" spans="1:8" ht="15" x14ac:dyDescent="0.25">
      <c r="A2" s="414"/>
      <c r="B2" s="453" t="s">
        <v>1166</v>
      </c>
      <c r="C2" s="417"/>
      <c r="D2" s="417"/>
      <c r="E2" s="417"/>
      <c r="F2" s="417"/>
      <c r="G2" s="417"/>
      <c r="H2" s="454"/>
    </row>
    <row r="3" spans="1:8" ht="15.75" thickBot="1" x14ac:dyDescent="0.3">
      <c r="A3" s="419" t="s">
        <v>1063</v>
      </c>
      <c r="B3" s="420"/>
      <c r="C3" s="420"/>
      <c r="D3" s="420"/>
      <c r="E3" s="420"/>
      <c r="F3" s="420"/>
      <c r="G3" s="420"/>
      <c r="H3" s="455"/>
    </row>
    <row r="4" spans="1:8" ht="13.5" thickBot="1" x14ac:dyDescent="0.25">
      <c r="A4" s="423" t="s">
        <v>1486</v>
      </c>
      <c r="B4" s="424"/>
      <c r="C4" s="424"/>
      <c r="D4" s="424"/>
      <c r="E4" s="424"/>
      <c r="F4" s="424"/>
      <c r="G4" s="424"/>
      <c r="H4" s="456"/>
    </row>
    <row r="5" spans="1:8" x14ac:dyDescent="0.2">
      <c r="A5" s="427"/>
      <c r="B5" s="428" t="s">
        <v>1064</v>
      </c>
      <c r="C5" s="428" t="s">
        <v>1065</v>
      </c>
      <c r="D5" s="428" t="s">
        <v>625</v>
      </c>
      <c r="E5" s="428" t="s">
        <v>1066</v>
      </c>
      <c r="F5" s="428" t="s">
        <v>1067</v>
      </c>
      <c r="G5" s="428" t="s">
        <v>1084</v>
      </c>
      <c r="H5" s="457" t="s">
        <v>1068</v>
      </c>
    </row>
    <row r="6" spans="1:8" x14ac:dyDescent="0.2">
      <c r="A6" s="427"/>
      <c r="B6" s="428" t="s">
        <v>1069</v>
      </c>
      <c r="C6" s="428"/>
      <c r="D6" s="428"/>
      <c r="E6" s="428" t="s">
        <v>1070</v>
      </c>
      <c r="F6" s="428" t="s">
        <v>1086</v>
      </c>
      <c r="G6" s="428" t="s">
        <v>1085</v>
      </c>
      <c r="H6" s="457"/>
    </row>
    <row r="7" spans="1:8" x14ac:dyDescent="0.2">
      <c r="A7" s="427"/>
      <c r="B7" s="428"/>
      <c r="C7" s="428"/>
      <c r="D7" s="428"/>
      <c r="E7" s="428" t="s">
        <v>1071</v>
      </c>
      <c r="F7" s="428" t="s">
        <v>1072</v>
      </c>
      <c r="G7" s="428"/>
      <c r="H7" s="457"/>
    </row>
    <row r="8" spans="1:8" ht="13.5" thickBot="1" x14ac:dyDescent="0.25">
      <c r="A8" s="423" t="s">
        <v>1073</v>
      </c>
      <c r="B8" s="432"/>
      <c r="C8" s="432"/>
      <c r="D8" s="432"/>
      <c r="E8" s="432"/>
      <c r="F8" s="432" t="s">
        <v>1074</v>
      </c>
      <c r="G8" s="432"/>
      <c r="H8" s="458"/>
    </row>
    <row r="9" spans="1:8" x14ac:dyDescent="0.2">
      <c r="A9" s="414"/>
      <c r="B9" s="435"/>
      <c r="C9" s="435"/>
      <c r="D9" s="435"/>
      <c r="E9" s="435"/>
      <c r="F9" s="435"/>
      <c r="G9" s="435"/>
      <c r="H9" s="459"/>
    </row>
    <row r="10" spans="1:8" ht="15" x14ac:dyDescent="0.25">
      <c r="A10" s="438" t="s">
        <v>153</v>
      </c>
      <c r="B10" s="435"/>
      <c r="C10" s="435"/>
      <c r="D10" s="435"/>
      <c r="E10" s="435"/>
      <c r="F10" s="435"/>
      <c r="G10" s="435"/>
      <c r="H10" s="459"/>
    </row>
    <row r="11" spans="1:8" x14ac:dyDescent="0.2">
      <c r="A11" s="414"/>
      <c r="B11" s="435"/>
      <c r="C11" s="435"/>
      <c r="D11" s="435"/>
      <c r="E11" s="435"/>
      <c r="F11" s="435"/>
      <c r="G11" s="435"/>
      <c r="H11" s="459"/>
    </row>
    <row r="12" spans="1:8" ht="15" x14ac:dyDescent="0.25">
      <c r="A12" s="438" t="s">
        <v>88</v>
      </c>
      <c r="B12" s="435"/>
      <c r="C12" s="435"/>
      <c r="D12" s="435"/>
      <c r="E12" s="435"/>
      <c r="F12" s="435"/>
      <c r="G12" s="435"/>
      <c r="H12" s="459"/>
    </row>
    <row r="13" spans="1:8" x14ac:dyDescent="0.2">
      <c r="A13" s="414"/>
      <c r="B13" s="435"/>
      <c r="C13" s="435"/>
      <c r="D13" s="435"/>
      <c r="E13" s="435"/>
      <c r="F13" s="435"/>
      <c r="G13" s="435"/>
      <c r="H13" s="459"/>
    </row>
    <row r="14" spans="1:8" ht="15" x14ac:dyDescent="0.25">
      <c r="A14" s="438" t="s">
        <v>811</v>
      </c>
      <c r="B14" s="435"/>
      <c r="C14" s="435"/>
      <c r="D14" s="435"/>
      <c r="E14" s="435"/>
      <c r="F14" s="435"/>
      <c r="G14" s="435"/>
      <c r="H14" s="459"/>
    </row>
    <row r="15" spans="1:8" x14ac:dyDescent="0.2">
      <c r="A15" s="414"/>
      <c r="B15" s="435"/>
      <c r="C15" s="435"/>
      <c r="D15" s="435"/>
      <c r="E15" s="435"/>
      <c r="F15" s="435"/>
      <c r="G15" s="435"/>
      <c r="H15" s="459"/>
    </row>
    <row r="16" spans="1:8" x14ac:dyDescent="0.2">
      <c r="A16" s="414" t="s">
        <v>585</v>
      </c>
      <c r="B16" s="435">
        <v>340722.7</v>
      </c>
      <c r="C16" s="435">
        <v>0</v>
      </c>
      <c r="D16" s="435">
        <v>340722.7</v>
      </c>
      <c r="E16" s="435">
        <v>524860.05000000005</v>
      </c>
      <c r="F16" s="435">
        <v>-184137.35000000003</v>
      </c>
      <c r="G16" s="460">
        <v>-0.54043170590042877</v>
      </c>
      <c r="H16" s="461" t="s">
        <v>1256</v>
      </c>
    </row>
    <row r="17" spans="1:8" x14ac:dyDescent="0.2">
      <c r="A17" s="414" t="s">
        <v>299</v>
      </c>
      <c r="B17" s="435">
        <v>103774</v>
      </c>
      <c r="C17" s="435">
        <v>0</v>
      </c>
      <c r="D17" s="435">
        <v>103774</v>
      </c>
      <c r="E17" s="435">
        <v>113569.98999999999</v>
      </c>
      <c r="F17" s="435">
        <v>-9795.9899999999907</v>
      </c>
      <c r="G17" s="460">
        <v>-9.4397344228804816E-2</v>
      </c>
      <c r="H17" s="461" t="s">
        <v>1256</v>
      </c>
    </row>
    <row r="18" spans="1:8" ht="13.5" thickBot="1" x14ac:dyDescent="0.25">
      <c r="A18" s="414" t="s">
        <v>681</v>
      </c>
      <c r="B18" s="439">
        <v>139358.35999999999</v>
      </c>
      <c r="C18" s="439">
        <v>-10758.359999999986</v>
      </c>
      <c r="D18" s="439">
        <v>128600</v>
      </c>
      <c r="E18" s="439">
        <v>271998.95999999996</v>
      </c>
      <c r="F18" s="439">
        <v>-143398.95999999996</v>
      </c>
      <c r="G18" s="462">
        <v>-1.1150774494556763</v>
      </c>
      <c r="H18" s="461" t="s">
        <v>1256</v>
      </c>
    </row>
    <row r="19" spans="1:8" ht="15" x14ac:dyDescent="0.25">
      <c r="A19" s="438" t="s">
        <v>1075</v>
      </c>
      <c r="B19" s="435">
        <v>583855.06000000006</v>
      </c>
      <c r="C19" s="435">
        <v>-10758.359999999986</v>
      </c>
      <c r="D19" s="435">
        <v>573096.69999999995</v>
      </c>
      <c r="E19" s="435">
        <v>910429</v>
      </c>
      <c r="F19" s="435">
        <v>-337332.3</v>
      </c>
      <c r="G19" s="435"/>
      <c r="H19" s="463">
        <f t="shared" ref="H19" si="0">SUM(H16:H18)</f>
        <v>0</v>
      </c>
    </row>
    <row r="20" spans="1:8" x14ac:dyDescent="0.2">
      <c r="A20" s="414"/>
      <c r="B20" s="435"/>
      <c r="C20" s="435"/>
      <c r="D20" s="435"/>
      <c r="E20" s="435"/>
      <c r="F20" s="435"/>
      <c r="G20" s="435"/>
      <c r="H20" s="459"/>
    </row>
    <row r="21" spans="1:8" ht="15" x14ac:dyDescent="0.25">
      <c r="A21" s="438" t="s">
        <v>818</v>
      </c>
      <c r="B21" s="435"/>
      <c r="C21" s="435"/>
      <c r="D21" s="435"/>
      <c r="E21" s="435"/>
      <c r="F21" s="435"/>
      <c r="G21" s="435"/>
      <c r="H21" s="459"/>
    </row>
    <row r="22" spans="1:8" x14ac:dyDescent="0.2">
      <c r="A22" s="414"/>
      <c r="B22" s="435"/>
      <c r="C22" s="435"/>
      <c r="D22" s="435"/>
      <c r="E22" s="435"/>
      <c r="F22" s="435"/>
      <c r="G22" s="435"/>
      <c r="H22" s="459"/>
    </row>
    <row r="23" spans="1:8" ht="15" x14ac:dyDescent="0.25">
      <c r="A23" s="438" t="s">
        <v>1076</v>
      </c>
      <c r="B23" s="435"/>
      <c r="C23" s="435"/>
      <c r="D23" s="435"/>
      <c r="E23" s="435"/>
      <c r="F23" s="435"/>
      <c r="G23" s="435"/>
      <c r="H23" s="459"/>
    </row>
    <row r="24" spans="1:8" ht="13.5" thickBot="1" x14ac:dyDescent="0.25">
      <c r="A24" s="414" t="s">
        <v>1077</v>
      </c>
      <c r="B24" s="439">
        <v>59971000</v>
      </c>
      <c r="C24" s="439">
        <v>0</v>
      </c>
      <c r="D24" s="439">
        <v>59971000</v>
      </c>
      <c r="E24" s="439">
        <v>55360466.159999996</v>
      </c>
      <c r="F24" s="435">
        <v>4610533.8400000036</v>
      </c>
      <c r="G24" s="460">
        <v>7.6879389038035109E-2</v>
      </c>
      <c r="H24" s="464"/>
    </row>
    <row r="25" spans="1:8" ht="15.75" thickBot="1" x14ac:dyDescent="0.3">
      <c r="A25" s="438" t="s">
        <v>272</v>
      </c>
      <c r="B25" s="440">
        <v>60554855.060000002</v>
      </c>
      <c r="C25" s="440">
        <v>-10758.359999999986</v>
      </c>
      <c r="D25" s="440">
        <v>60544096.700000003</v>
      </c>
      <c r="E25" s="440">
        <v>56270895.159999996</v>
      </c>
      <c r="F25" s="440">
        <v>4273201.5400000038</v>
      </c>
      <c r="G25" s="440"/>
      <c r="H25" s="465">
        <f t="shared" ref="H25" si="1">H19+H24</f>
        <v>0</v>
      </c>
    </row>
    <row r="26" spans="1:8" x14ac:dyDescent="0.2">
      <c r="A26" s="414"/>
      <c r="B26" s="435"/>
      <c r="C26" s="435"/>
      <c r="D26" s="435"/>
      <c r="E26" s="435"/>
      <c r="F26" s="435"/>
      <c r="G26" s="435"/>
      <c r="H26" s="459"/>
    </row>
    <row r="27" spans="1:8" ht="15" x14ac:dyDescent="0.25">
      <c r="A27" s="438" t="s">
        <v>1078</v>
      </c>
      <c r="B27" s="435"/>
      <c r="C27" s="435"/>
      <c r="D27" s="435"/>
      <c r="E27" s="435"/>
      <c r="F27" s="435"/>
      <c r="G27" s="435"/>
      <c r="H27" s="459"/>
    </row>
    <row r="28" spans="1:8" x14ac:dyDescent="0.2">
      <c r="A28" s="414" t="s">
        <v>508</v>
      </c>
      <c r="B28" s="435">
        <v>34411006</v>
      </c>
      <c r="C28" s="435">
        <v>-1828015</v>
      </c>
      <c r="D28" s="435">
        <v>32582991</v>
      </c>
      <c r="E28" s="435">
        <v>34017651.589999996</v>
      </c>
      <c r="F28" s="435">
        <v>-1434660.5899999961</v>
      </c>
      <c r="G28" s="460">
        <v>-4.403096664759832E-2</v>
      </c>
      <c r="H28" s="459"/>
    </row>
    <row r="29" spans="1:8" x14ac:dyDescent="0.2">
      <c r="A29" s="414" t="s">
        <v>509</v>
      </c>
      <c r="B29" s="435">
        <v>3239545</v>
      </c>
      <c r="C29" s="435">
        <v>0</v>
      </c>
      <c r="D29" s="435">
        <v>3239545</v>
      </c>
      <c r="E29" s="466">
        <v>3624701.86</v>
      </c>
      <c r="F29" s="435">
        <v>-385156.85999999987</v>
      </c>
      <c r="G29" s="460">
        <v>-0.11889227036512839</v>
      </c>
      <c r="H29" s="461" t="s">
        <v>1256</v>
      </c>
    </row>
    <row r="30" spans="1:8" x14ac:dyDescent="0.2">
      <c r="A30" s="414" t="s">
        <v>11</v>
      </c>
      <c r="B30" s="435">
        <v>3866862</v>
      </c>
      <c r="C30" s="435">
        <v>-500000</v>
      </c>
      <c r="D30" s="435">
        <v>3366862</v>
      </c>
      <c r="E30" s="435">
        <v>2308778.2213492608</v>
      </c>
      <c r="F30" s="435">
        <v>1058083.7786507392</v>
      </c>
      <c r="G30" s="460">
        <v>0.31426407695080438</v>
      </c>
      <c r="H30" s="461" t="s">
        <v>1256</v>
      </c>
    </row>
    <row r="31" spans="1:8" x14ac:dyDescent="0.2">
      <c r="A31" s="414" t="s">
        <v>276</v>
      </c>
      <c r="B31" s="435">
        <v>0</v>
      </c>
      <c r="C31" s="435">
        <v>0</v>
      </c>
      <c r="D31" s="435">
        <v>0</v>
      </c>
      <c r="E31" s="435">
        <v>70941.210000000006</v>
      </c>
      <c r="F31" s="435">
        <v>-70941.210000000006</v>
      </c>
      <c r="G31" s="460">
        <v>0</v>
      </c>
      <c r="H31" s="461"/>
    </row>
    <row r="32" spans="1:8" x14ac:dyDescent="0.2">
      <c r="A32" s="414" t="s">
        <v>708</v>
      </c>
      <c r="B32" s="435">
        <v>0</v>
      </c>
      <c r="C32" s="435">
        <v>0</v>
      </c>
      <c r="D32" s="435">
        <v>0</v>
      </c>
      <c r="E32" s="435">
        <v>186989.06630015845</v>
      </c>
      <c r="F32" s="435">
        <v>-186989.06630015845</v>
      </c>
      <c r="G32" s="460">
        <v>0</v>
      </c>
      <c r="H32" s="461"/>
    </row>
    <row r="33" spans="1:8" x14ac:dyDescent="0.2">
      <c r="A33" s="414" t="s">
        <v>510</v>
      </c>
      <c r="B33" s="435">
        <v>1151000</v>
      </c>
      <c r="C33" s="435">
        <v>166562</v>
      </c>
      <c r="D33" s="435">
        <v>1317562</v>
      </c>
      <c r="E33" s="435">
        <v>1595587.56</v>
      </c>
      <c r="F33" s="435">
        <v>-278025.56000000006</v>
      </c>
      <c r="G33" s="460">
        <v>-0.21101516285381641</v>
      </c>
      <c r="H33" s="461" t="s">
        <v>1256</v>
      </c>
    </row>
    <row r="34" spans="1:8" ht="13.5" thickBot="1" x14ac:dyDescent="0.25">
      <c r="A34" s="414" t="s">
        <v>1079</v>
      </c>
      <c r="B34" s="439">
        <v>14718087.000000007</v>
      </c>
      <c r="C34" s="439">
        <v>2949564.9999999925</v>
      </c>
      <c r="D34" s="439">
        <v>17667652</v>
      </c>
      <c r="E34" s="439">
        <v>17902635.520000003</v>
      </c>
      <c r="F34" s="435">
        <v>-234983.52000000328</v>
      </c>
      <c r="G34" s="460">
        <v>-1.3300212161752071E-2</v>
      </c>
      <c r="H34" s="461" t="s">
        <v>1256</v>
      </c>
    </row>
    <row r="35" spans="1:8" ht="15.75" thickBot="1" x14ac:dyDescent="0.3">
      <c r="A35" s="438" t="s">
        <v>1080</v>
      </c>
      <c r="B35" s="440">
        <v>57386500.000000007</v>
      </c>
      <c r="C35" s="440">
        <v>788111.99999999255</v>
      </c>
      <c r="D35" s="440">
        <v>58174612</v>
      </c>
      <c r="E35" s="440">
        <v>59707285.027649425</v>
      </c>
      <c r="F35" s="440">
        <v>-1532673.0276494185</v>
      </c>
      <c r="G35" s="440"/>
      <c r="H35" s="465">
        <f t="shared" ref="H35" si="2">SUM(H28:H34)</f>
        <v>0</v>
      </c>
    </row>
    <row r="36" spans="1:8" ht="15" x14ac:dyDescent="0.25">
      <c r="A36" s="438" t="s">
        <v>1081</v>
      </c>
      <c r="B36" s="435">
        <v>3168355.0599999949</v>
      </c>
      <c r="C36" s="435">
        <v>-798870.35999999254</v>
      </c>
      <c r="D36" s="435">
        <v>2369484.700000003</v>
      </c>
      <c r="E36" s="435">
        <v>-3436389.8676494285</v>
      </c>
      <c r="F36" s="435">
        <v>5805874.5676494222</v>
      </c>
      <c r="G36" s="435"/>
      <c r="H36" s="459"/>
    </row>
    <row r="37" spans="1:8" x14ac:dyDescent="0.2">
      <c r="A37" s="414" t="s">
        <v>1082</v>
      </c>
      <c r="B37" s="435">
        <v>0</v>
      </c>
      <c r="C37" s="435"/>
      <c r="D37" s="435"/>
      <c r="E37" s="435"/>
      <c r="F37" s="435"/>
      <c r="G37" s="435"/>
      <c r="H37" s="459"/>
    </row>
    <row r="38" spans="1:8" ht="13.5" thickBot="1" x14ac:dyDescent="0.25">
      <c r="A38" s="414"/>
      <c r="B38" s="439"/>
      <c r="C38" s="439"/>
      <c r="D38" s="439"/>
      <c r="E38" s="439"/>
      <c r="F38" s="439"/>
      <c r="G38" s="439"/>
      <c r="H38" s="464"/>
    </row>
    <row r="39" spans="1:8" ht="15.75" thickBot="1" x14ac:dyDescent="0.3">
      <c r="A39" s="438" t="s">
        <v>1083</v>
      </c>
      <c r="B39" s="439">
        <v>3168355.0599999949</v>
      </c>
      <c r="C39" s="439">
        <v>-798870.35999999254</v>
      </c>
      <c r="D39" s="439">
        <v>2369484.700000003</v>
      </c>
      <c r="E39" s="439">
        <v>-3436389.8676494285</v>
      </c>
      <c r="F39" s="439">
        <v>5805874.5676494222</v>
      </c>
      <c r="G39" s="439"/>
      <c r="H39" s="464"/>
    </row>
    <row r="40" spans="1:8" ht="15" x14ac:dyDescent="0.25">
      <c r="A40" s="438" t="s">
        <v>1092</v>
      </c>
      <c r="B40" s="435">
        <v>3168355.0599999949</v>
      </c>
      <c r="C40" s="435">
        <v>-798870.35999999254</v>
      </c>
      <c r="D40" s="435">
        <v>2369484.700000003</v>
      </c>
      <c r="E40" s="435">
        <v>-3436389.8676494285</v>
      </c>
      <c r="F40" s="435">
        <v>5805874.5676494222</v>
      </c>
      <c r="G40" s="435"/>
      <c r="H40" s="459"/>
    </row>
    <row r="41" spans="1:8" ht="15.75" thickBot="1" x14ac:dyDescent="0.3">
      <c r="A41" s="467" t="s">
        <v>1093</v>
      </c>
      <c r="B41" s="439"/>
      <c r="C41" s="439"/>
      <c r="D41" s="439"/>
      <c r="E41" s="439"/>
      <c r="F41" s="439"/>
      <c r="G41" s="439"/>
      <c r="H41" s="464"/>
    </row>
    <row r="42" spans="1:8" ht="13.5" thickBot="1" x14ac:dyDescent="0.25">
      <c r="A42" s="442"/>
      <c r="B42" s="420"/>
      <c r="C42" s="420"/>
      <c r="D42" s="420"/>
      <c r="E42" s="420"/>
      <c r="F42" s="420"/>
      <c r="G42" s="420"/>
      <c r="H42" s="455"/>
    </row>
    <row r="43" spans="1:8" x14ac:dyDescent="0.2">
      <c r="C43" s="443">
        <v>149</v>
      </c>
    </row>
  </sheetData>
  <pageMargins left="0.70866141732283472" right="0.70866141732283472" top="0.74803149606299213" bottom="0.74803149606299213" header="0.31496062992125984" footer="0.31496062992125984"/>
  <pageSetup scale="63" firstPageNumber="9" orientation="portrait" useFirstPageNumber="1" r:id="rId1"/>
  <headerFooter>
    <oddFooter>&amp;C9</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38"/>
  <sheetViews>
    <sheetView view="pageBreakPreview" topLeftCell="A21" zoomScale="70" zoomScaleNormal="84" zoomScaleSheetLayoutView="70" workbookViewId="0">
      <selection activeCell="F38" sqref="F38"/>
    </sheetView>
  </sheetViews>
  <sheetFormatPr defaultRowHeight="12.75" x14ac:dyDescent="0.2"/>
  <cols>
    <col min="1" max="1" width="47.85546875" style="413" customWidth="1"/>
    <col min="2" max="2" width="11.42578125" style="443" customWidth="1"/>
    <col min="3" max="3" width="14.5703125" style="444" customWidth="1"/>
    <col min="4" max="4" width="12.7109375" style="444" customWidth="1"/>
    <col min="5" max="7" width="12.7109375" style="443" customWidth="1"/>
    <col min="8" max="8" width="16" style="443" customWidth="1"/>
    <col min="9" max="9" width="12.7109375" style="443" customWidth="1"/>
    <col min="10" max="10" width="16.28515625" style="444" customWidth="1"/>
    <col min="11" max="11" width="13.7109375" style="444" customWidth="1"/>
    <col min="12" max="12" width="11.42578125" style="441" customWidth="1"/>
    <col min="13" max="16384" width="9.140625" style="413"/>
  </cols>
  <sheetData>
    <row r="1" spans="1:12" ht="21" x14ac:dyDescent="0.35">
      <c r="A1" s="408"/>
      <c r="B1" s="409" t="s">
        <v>1007</v>
      </c>
      <c r="C1" s="410"/>
      <c r="D1" s="410"/>
      <c r="E1" s="411"/>
      <c r="F1" s="411"/>
      <c r="G1" s="411"/>
      <c r="H1" s="411"/>
      <c r="I1" s="411"/>
      <c r="J1" s="410"/>
      <c r="K1" s="410"/>
      <c r="L1" s="412"/>
    </row>
    <row r="2" spans="1:12" ht="15" x14ac:dyDescent="0.25">
      <c r="A2" s="415"/>
      <c r="B2" s="415"/>
      <c r="C2" s="416"/>
      <c r="D2" s="416"/>
      <c r="E2" s="417"/>
      <c r="F2" s="417"/>
      <c r="G2" s="417"/>
      <c r="H2" s="417"/>
      <c r="I2" s="417"/>
      <c r="J2" s="416"/>
      <c r="K2" s="416"/>
      <c r="L2" s="418"/>
    </row>
    <row r="3" spans="1:12" ht="15.75" thickBot="1" x14ac:dyDescent="0.3">
      <c r="A3" s="419" t="s">
        <v>1194</v>
      </c>
      <c r="B3" s="415"/>
      <c r="C3" s="421"/>
      <c r="D3" s="421"/>
      <c r="E3" s="420"/>
      <c r="F3" s="420"/>
      <c r="G3" s="420"/>
      <c r="H3" s="420"/>
      <c r="I3" s="420"/>
      <c r="J3" s="421"/>
      <c r="K3" s="421"/>
      <c r="L3" s="422"/>
    </row>
    <row r="4" spans="1:12" ht="13.5" thickBot="1" x14ac:dyDescent="0.25">
      <c r="A4" s="423" t="s">
        <v>1486</v>
      </c>
      <c r="B4" s="424"/>
      <c r="C4" s="425"/>
      <c r="D4" s="425"/>
      <c r="E4" s="424"/>
      <c r="F4" s="424"/>
      <c r="G4" s="424"/>
      <c r="H4" s="424"/>
      <c r="I4" s="424"/>
      <c r="J4" s="425"/>
      <c r="K4" s="425"/>
      <c r="L4" s="426"/>
    </row>
    <row r="5" spans="1:12" ht="63.75" x14ac:dyDescent="0.2">
      <c r="A5" s="427"/>
      <c r="B5" s="428" t="s">
        <v>1195</v>
      </c>
      <c r="C5" s="549" t="s">
        <v>1196</v>
      </c>
      <c r="D5" s="549" t="s">
        <v>1197</v>
      </c>
      <c r="E5" s="429" t="s">
        <v>1198</v>
      </c>
      <c r="F5" s="429" t="s">
        <v>1199</v>
      </c>
      <c r="G5" s="429" t="s">
        <v>625</v>
      </c>
      <c r="H5" s="429" t="s">
        <v>1200</v>
      </c>
      <c r="I5" s="429" t="s">
        <v>1201</v>
      </c>
      <c r="J5" s="550" t="s">
        <v>1202</v>
      </c>
      <c r="K5" s="549" t="s">
        <v>1203</v>
      </c>
      <c r="L5" s="551" t="s">
        <v>1204</v>
      </c>
    </row>
    <row r="6" spans="1:12" x14ac:dyDescent="0.2">
      <c r="A6" s="427"/>
      <c r="B6" s="428" t="s">
        <v>1069</v>
      </c>
      <c r="C6" s="430"/>
      <c r="D6" s="430"/>
      <c r="E6" s="428"/>
      <c r="F6" s="428"/>
      <c r="G6" s="428"/>
      <c r="H6" s="428"/>
      <c r="I6" s="428"/>
      <c r="J6" s="550"/>
      <c r="K6" s="550" t="s">
        <v>1085</v>
      </c>
      <c r="L6" s="552"/>
    </row>
    <row r="7" spans="1:12" x14ac:dyDescent="0.2">
      <c r="A7" s="427"/>
      <c r="B7" s="428"/>
      <c r="C7" s="430"/>
      <c r="D7" s="430"/>
      <c r="E7" s="428"/>
      <c r="F7" s="428"/>
      <c r="G7" s="428"/>
      <c r="H7" s="428"/>
      <c r="I7" s="428"/>
      <c r="J7" s="430"/>
      <c r="K7" s="430"/>
      <c r="L7" s="431"/>
    </row>
    <row r="8" spans="1:12" ht="13.5" thickBot="1" x14ac:dyDescent="0.25">
      <c r="A8" s="423" t="s">
        <v>1073</v>
      </c>
      <c r="B8" s="432"/>
      <c r="C8" s="433"/>
      <c r="D8" s="433"/>
      <c r="E8" s="432"/>
      <c r="F8" s="432"/>
      <c r="G8" s="432"/>
      <c r="H8" s="432"/>
      <c r="I8" s="432"/>
      <c r="J8" s="433"/>
      <c r="K8" s="433"/>
      <c r="L8" s="434"/>
    </row>
    <row r="9" spans="1:12" x14ac:dyDescent="0.2">
      <c r="A9" s="414"/>
      <c r="B9" s="435"/>
      <c r="C9" s="546"/>
      <c r="D9" s="546"/>
      <c r="E9" s="435"/>
      <c r="F9" s="435"/>
      <c r="G9" s="435"/>
      <c r="H9" s="435"/>
      <c r="I9" s="435"/>
      <c r="J9" s="436"/>
      <c r="K9" s="436"/>
      <c r="L9" s="437"/>
    </row>
    <row r="10" spans="1:12" ht="15" x14ac:dyDescent="0.25">
      <c r="A10" s="438" t="s">
        <v>1205</v>
      </c>
      <c r="B10" s="435"/>
      <c r="C10" s="546"/>
      <c r="D10" s="546"/>
      <c r="E10" s="435"/>
      <c r="F10" s="435"/>
      <c r="G10" s="435"/>
      <c r="H10" s="435"/>
      <c r="I10" s="435"/>
      <c r="J10" s="436"/>
      <c r="K10" s="436"/>
      <c r="L10" s="437"/>
    </row>
    <row r="11" spans="1:12" x14ac:dyDescent="0.2">
      <c r="A11" s="414"/>
      <c r="B11" s="435"/>
      <c r="C11" s="546"/>
      <c r="D11" s="546"/>
      <c r="E11" s="435"/>
      <c r="F11" s="435"/>
      <c r="G11" s="435"/>
      <c r="H11" s="435"/>
      <c r="I11" s="435"/>
      <c r="J11" s="436"/>
      <c r="K11" s="436"/>
      <c r="L11" s="437"/>
    </row>
    <row r="12" spans="1:12" ht="15" x14ac:dyDescent="0.25">
      <c r="A12" s="438" t="s">
        <v>88</v>
      </c>
      <c r="B12" s="435"/>
      <c r="C12" s="546"/>
      <c r="D12" s="546"/>
      <c r="E12" s="435"/>
      <c r="F12" s="435"/>
      <c r="G12" s="435"/>
      <c r="H12" s="435"/>
      <c r="I12" s="435"/>
      <c r="J12" s="436"/>
      <c r="K12" s="436"/>
      <c r="L12" s="437"/>
    </row>
    <row r="13" spans="1:12" x14ac:dyDescent="0.2">
      <c r="A13" s="414"/>
      <c r="B13" s="435"/>
      <c r="C13" s="546"/>
      <c r="D13" s="546"/>
      <c r="E13" s="435"/>
      <c r="F13" s="435"/>
      <c r="G13" s="435"/>
      <c r="H13" s="435"/>
      <c r="I13" s="435"/>
      <c r="J13" s="436"/>
      <c r="K13" s="436"/>
      <c r="L13" s="437"/>
    </row>
    <row r="14" spans="1:12" ht="15" x14ac:dyDescent="0.25">
      <c r="A14" s="438" t="s">
        <v>811</v>
      </c>
      <c r="B14" s="435"/>
      <c r="C14" s="546"/>
      <c r="D14" s="546"/>
      <c r="E14" s="435"/>
      <c r="F14" s="435"/>
      <c r="G14" s="435"/>
      <c r="H14" s="435"/>
      <c r="I14" s="435"/>
      <c r="J14" s="436"/>
      <c r="K14" s="436"/>
      <c r="L14" s="437"/>
    </row>
    <row r="15" spans="1:12" x14ac:dyDescent="0.2">
      <c r="A15" s="414"/>
      <c r="B15" s="435"/>
      <c r="C15" s="546"/>
      <c r="D15" s="546"/>
      <c r="E15" s="435"/>
      <c r="F15" s="435"/>
      <c r="G15" s="435"/>
      <c r="H15" s="435"/>
      <c r="I15" s="435"/>
      <c r="J15" s="436"/>
      <c r="K15" s="436"/>
      <c r="L15" s="437"/>
    </row>
    <row r="16" spans="1:12" x14ac:dyDescent="0.2">
      <c r="A16" s="414" t="s">
        <v>585</v>
      </c>
      <c r="B16" s="435">
        <v>340722.7</v>
      </c>
      <c r="C16" s="546">
        <v>0</v>
      </c>
      <c r="D16" s="546">
        <v>340722.7</v>
      </c>
      <c r="E16" s="435">
        <v>0</v>
      </c>
      <c r="F16" s="435">
        <v>0</v>
      </c>
      <c r="G16" s="435">
        <v>340722.7</v>
      </c>
      <c r="H16" s="435">
        <v>524860.05000000005</v>
      </c>
      <c r="I16" s="435">
        <v>0</v>
      </c>
      <c r="J16" s="546">
        <v>-184137.35000000003</v>
      </c>
      <c r="K16" s="553">
        <v>1.5404317059004289</v>
      </c>
      <c r="L16" s="554">
        <v>1.5404317059004289</v>
      </c>
    </row>
    <row r="17" spans="1:12" x14ac:dyDescent="0.2">
      <c r="A17" s="414" t="s">
        <v>299</v>
      </c>
      <c r="B17" s="435">
        <v>103774</v>
      </c>
      <c r="C17" s="546">
        <v>0</v>
      </c>
      <c r="D17" s="546">
        <v>103774</v>
      </c>
      <c r="E17" s="435">
        <v>0</v>
      </c>
      <c r="F17" s="435">
        <v>0</v>
      </c>
      <c r="G17" s="435">
        <v>103774</v>
      </c>
      <c r="H17" s="435">
        <v>113569.98999999999</v>
      </c>
      <c r="I17" s="435">
        <v>0</v>
      </c>
      <c r="J17" s="546">
        <v>-9795.9899999999907</v>
      </c>
      <c r="K17" s="553">
        <v>1.0943973442288049</v>
      </c>
      <c r="L17" s="554">
        <v>1.0943973442288049</v>
      </c>
    </row>
    <row r="18" spans="1:12" ht="13.5" thickBot="1" x14ac:dyDescent="0.25">
      <c r="A18" s="414" t="s">
        <v>681</v>
      </c>
      <c r="B18" s="439">
        <v>139358.35999999999</v>
      </c>
      <c r="C18" s="544">
        <v>-10758.359999999986</v>
      </c>
      <c r="D18" s="544">
        <v>128600</v>
      </c>
      <c r="E18" s="439">
        <v>0</v>
      </c>
      <c r="F18" s="439">
        <v>0</v>
      </c>
      <c r="G18" s="439">
        <v>128600</v>
      </c>
      <c r="H18" s="439">
        <v>271998.95999999996</v>
      </c>
      <c r="I18" s="439">
        <v>0</v>
      </c>
      <c r="J18" s="544">
        <v>-143398.95999999996</v>
      </c>
      <c r="K18" s="555">
        <v>2.1150774494556761</v>
      </c>
      <c r="L18" s="556">
        <v>1.9517950699190203</v>
      </c>
    </row>
    <row r="19" spans="1:12" ht="15" x14ac:dyDescent="0.25">
      <c r="A19" s="438" t="s">
        <v>1075</v>
      </c>
      <c r="B19" s="435">
        <v>583855.06000000006</v>
      </c>
      <c r="C19" s="546">
        <v>-10758.359999999986</v>
      </c>
      <c r="D19" s="546">
        <v>573096.69999999995</v>
      </c>
      <c r="E19" s="435">
        <v>0</v>
      </c>
      <c r="F19" s="435">
        <v>0</v>
      </c>
      <c r="G19" s="435">
        <v>573096.69999999995</v>
      </c>
      <c r="H19" s="435">
        <v>910429</v>
      </c>
      <c r="I19" s="435">
        <v>0</v>
      </c>
      <c r="J19" s="546">
        <v>-337332.3</v>
      </c>
      <c r="K19" s="546"/>
      <c r="L19" s="547"/>
    </row>
    <row r="20" spans="1:12" x14ac:dyDescent="0.2">
      <c r="A20" s="414"/>
      <c r="B20" s="435"/>
      <c r="C20" s="546"/>
      <c r="D20" s="546"/>
      <c r="E20" s="435"/>
      <c r="F20" s="435"/>
      <c r="G20" s="435"/>
      <c r="H20" s="435"/>
      <c r="I20" s="435"/>
      <c r="J20" s="546"/>
      <c r="K20" s="546"/>
      <c r="L20" s="557"/>
    </row>
    <row r="21" spans="1:12" ht="15" x14ac:dyDescent="0.25">
      <c r="A21" s="438" t="s">
        <v>818</v>
      </c>
      <c r="B21" s="435"/>
      <c r="C21" s="546"/>
      <c r="D21" s="546"/>
      <c r="E21" s="435"/>
      <c r="F21" s="435"/>
      <c r="G21" s="435"/>
      <c r="H21" s="435"/>
      <c r="I21" s="435"/>
      <c r="J21" s="546"/>
      <c r="K21" s="546"/>
      <c r="L21" s="557"/>
    </row>
    <row r="22" spans="1:12" x14ac:dyDescent="0.2">
      <c r="A22" s="414"/>
      <c r="B22" s="435"/>
      <c r="C22" s="546"/>
      <c r="D22" s="546"/>
      <c r="E22" s="435"/>
      <c r="F22" s="435"/>
      <c r="G22" s="435"/>
      <c r="H22" s="435"/>
      <c r="I22" s="435"/>
      <c r="J22" s="546"/>
      <c r="K22" s="546"/>
      <c r="L22" s="557"/>
    </row>
    <row r="23" spans="1:12" ht="15" x14ac:dyDescent="0.25">
      <c r="A23" s="438" t="s">
        <v>1076</v>
      </c>
      <c r="B23" s="435"/>
      <c r="C23" s="546"/>
      <c r="D23" s="546"/>
      <c r="E23" s="435"/>
      <c r="F23" s="435"/>
      <c r="G23" s="435"/>
      <c r="H23" s="435"/>
      <c r="I23" s="435"/>
      <c r="J23" s="546"/>
      <c r="K23" s="546"/>
      <c r="L23" s="557"/>
    </row>
    <row r="24" spans="1:12" ht="13.5" thickBot="1" x14ac:dyDescent="0.25">
      <c r="A24" s="414" t="s">
        <v>1077</v>
      </c>
      <c r="B24" s="439">
        <v>59971000</v>
      </c>
      <c r="C24" s="544">
        <v>59971000</v>
      </c>
      <c r="D24" s="544">
        <v>59971000</v>
      </c>
      <c r="E24" s="439">
        <v>0</v>
      </c>
      <c r="F24" s="439">
        <v>0</v>
      </c>
      <c r="G24" s="439">
        <v>59971000</v>
      </c>
      <c r="H24" s="439">
        <v>55360466.159999996</v>
      </c>
      <c r="I24" s="439">
        <v>0</v>
      </c>
      <c r="J24" s="544">
        <v>4610533.8400000036</v>
      </c>
      <c r="K24" s="555">
        <v>0.92312061096196485</v>
      </c>
      <c r="L24" s="556">
        <v>0.92312061096196485</v>
      </c>
    </row>
    <row r="25" spans="1:12" ht="15.75" thickBot="1" x14ac:dyDescent="0.3">
      <c r="A25" s="438" t="s">
        <v>272</v>
      </c>
      <c r="B25" s="440">
        <v>60554855.060000002</v>
      </c>
      <c r="C25" s="548">
        <v>59960241.640000001</v>
      </c>
      <c r="D25" s="548">
        <v>60544096.700000003</v>
      </c>
      <c r="E25" s="440">
        <v>0</v>
      </c>
      <c r="F25" s="440">
        <v>0</v>
      </c>
      <c r="G25" s="440">
        <v>60544096.700000003</v>
      </c>
      <c r="H25" s="440">
        <v>56270895.159999996</v>
      </c>
      <c r="I25" s="440">
        <v>0</v>
      </c>
      <c r="J25" s="548"/>
      <c r="K25" s="548"/>
      <c r="L25" s="558"/>
    </row>
    <row r="26" spans="1:12" x14ac:dyDescent="0.2">
      <c r="A26" s="414"/>
      <c r="B26" s="435"/>
      <c r="C26" s="546"/>
      <c r="D26" s="546"/>
      <c r="E26" s="435"/>
      <c r="F26" s="435"/>
      <c r="G26" s="435"/>
      <c r="H26" s="435"/>
      <c r="I26" s="435"/>
      <c r="J26" s="546"/>
      <c r="K26" s="546"/>
      <c r="L26" s="557"/>
    </row>
    <row r="27" spans="1:12" ht="15" x14ac:dyDescent="0.25">
      <c r="A27" s="438" t="s">
        <v>1078</v>
      </c>
      <c r="B27" s="435"/>
      <c r="C27" s="546"/>
      <c r="D27" s="546"/>
      <c r="E27" s="435"/>
      <c r="F27" s="435"/>
      <c r="G27" s="435"/>
      <c r="H27" s="435"/>
      <c r="I27" s="435"/>
      <c r="J27" s="546"/>
      <c r="K27" s="553"/>
      <c r="L27" s="557"/>
    </row>
    <row r="28" spans="1:12" x14ac:dyDescent="0.2">
      <c r="A28" s="414" t="s">
        <v>508</v>
      </c>
      <c r="B28" s="435">
        <v>34411006</v>
      </c>
      <c r="C28" s="546">
        <v>-1828015</v>
      </c>
      <c r="D28" s="546">
        <v>32582991</v>
      </c>
      <c r="E28" s="435">
        <v>0</v>
      </c>
      <c r="F28" s="435">
        <v>0</v>
      </c>
      <c r="G28" s="435">
        <v>32582991</v>
      </c>
      <c r="H28" s="435">
        <v>34017651.589999996</v>
      </c>
      <c r="I28" s="435">
        <v>-1434660.5899999961</v>
      </c>
      <c r="J28" s="546">
        <v>-1434660.5899999961</v>
      </c>
      <c r="K28" s="553">
        <v>1.0440309666475984</v>
      </c>
      <c r="L28" s="554">
        <v>0.98856893605493534</v>
      </c>
    </row>
    <row r="29" spans="1:12" x14ac:dyDescent="0.2">
      <c r="A29" s="414" t="s">
        <v>509</v>
      </c>
      <c r="B29" s="435">
        <v>3239545</v>
      </c>
      <c r="C29" s="546">
        <v>0</v>
      </c>
      <c r="D29" s="546">
        <v>3239545</v>
      </c>
      <c r="E29" s="435">
        <v>0</v>
      </c>
      <c r="F29" s="435">
        <v>0</v>
      </c>
      <c r="G29" s="435">
        <v>3239545</v>
      </c>
      <c r="H29" s="435">
        <v>3624701.86</v>
      </c>
      <c r="I29" s="435">
        <v>-385156.85999999987</v>
      </c>
      <c r="J29" s="546">
        <v>-385156.85999999987</v>
      </c>
      <c r="K29" s="553">
        <v>1.1188922703651285</v>
      </c>
      <c r="L29" s="554">
        <v>1.1188922703651285</v>
      </c>
    </row>
    <row r="30" spans="1:12" x14ac:dyDescent="0.2">
      <c r="A30" s="414" t="s">
        <v>11</v>
      </c>
      <c r="B30" s="435">
        <v>3866862</v>
      </c>
      <c r="C30" s="546">
        <v>-500000</v>
      </c>
      <c r="D30" s="546">
        <v>3366862</v>
      </c>
      <c r="E30" s="435">
        <v>0</v>
      </c>
      <c r="F30" s="435">
        <v>0</v>
      </c>
      <c r="G30" s="435">
        <v>3366862</v>
      </c>
      <c r="H30" s="435">
        <v>2308778.2213492608</v>
      </c>
      <c r="I30" s="435">
        <v>0</v>
      </c>
      <c r="J30" s="546">
        <v>1058083.7786507392</v>
      </c>
      <c r="K30" s="553">
        <v>0.68573592304919562</v>
      </c>
      <c r="L30" s="554">
        <v>0.59706765365540859</v>
      </c>
    </row>
    <row r="31" spans="1:12" x14ac:dyDescent="0.2">
      <c r="A31" s="414" t="s">
        <v>276</v>
      </c>
      <c r="B31" s="435">
        <v>0</v>
      </c>
      <c r="C31" s="546">
        <v>0</v>
      </c>
      <c r="D31" s="546">
        <v>0</v>
      </c>
      <c r="E31" s="435">
        <v>0</v>
      </c>
      <c r="F31" s="435">
        <v>0</v>
      </c>
      <c r="G31" s="435">
        <v>0</v>
      </c>
      <c r="H31" s="435">
        <v>70941.210000000006</v>
      </c>
      <c r="I31" s="435">
        <v>-70941.210000000006</v>
      </c>
      <c r="J31" s="546">
        <v>-70941.210000000006</v>
      </c>
      <c r="K31" s="553">
        <v>0</v>
      </c>
      <c r="L31" s="554">
        <v>0</v>
      </c>
    </row>
    <row r="32" spans="1:12" x14ac:dyDescent="0.2">
      <c r="A32" s="414" t="s">
        <v>708</v>
      </c>
      <c r="B32" s="435">
        <v>0</v>
      </c>
      <c r="C32" s="546">
        <v>0</v>
      </c>
      <c r="D32" s="546">
        <v>0</v>
      </c>
      <c r="E32" s="435">
        <v>0</v>
      </c>
      <c r="F32" s="435">
        <v>0</v>
      </c>
      <c r="G32" s="435">
        <v>0</v>
      </c>
      <c r="H32" s="435">
        <v>186989.06630015845</v>
      </c>
      <c r="I32" s="435">
        <v>-186989.06630015845</v>
      </c>
      <c r="J32" s="546">
        <v>-186989.06630015845</v>
      </c>
      <c r="K32" s="553">
        <v>0</v>
      </c>
      <c r="L32" s="554">
        <v>0</v>
      </c>
    </row>
    <row r="33" spans="1:12" x14ac:dyDescent="0.2">
      <c r="A33" s="414" t="s">
        <v>510</v>
      </c>
      <c r="B33" s="435">
        <v>1151000</v>
      </c>
      <c r="C33" s="546">
        <v>166562</v>
      </c>
      <c r="D33" s="546">
        <v>1317562</v>
      </c>
      <c r="E33" s="435">
        <v>0</v>
      </c>
      <c r="F33" s="435">
        <v>0</v>
      </c>
      <c r="G33" s="435">
        <v>1317562</v>
      </c>
      <c r="H33" s="435">
        <v>1595587.56</v>
      </c>
      <c r="I33" s="435">
        <v>-278025.56000000006</v>
      </c>
      <c r="J33" s="546">
        <v>-278025.56000000006</v>
      </c>
      <c r="K33" s="553">
        <v>1.2110151628538164</v>
      </c>
      <c r="L33" s="554">
        <v>1.3862619982623805</v>
      </c>
    </row>
    <row r="34" spans="1:12" ht="13.5" thickBot="1" x14ac:dyDescent="0.25">
      <c r="A34" s="414" t="s">
        <v>1079</v>
      </c>
      <c r="B34" s="439">
        <v>14718087.000000007</v>
      </c>
      <c r="C34" s="544">
        <v>2949564.9999999925</v>
      </c>
      <c r="D34" s="544">
        <v>17667652</v>
      </c>
      <c r="E34" s="439">
        <v>-10600</v>
      </c>
      <c r="F34" s="439">
        <v>138551.5</v>
      </c>
      <c r="G34" s="439">
        <v>17667652</v>
      </c>
      <c r="H34" s="435">
        <v>17902635.520000003</v>
      </c>
      <c r="I34" s="439">
        <v>0</v>
      </c>
      <c r="J34" s="546">
        <v>-535955.83630015852</v>
      </c>
      <c r="K34" s="553">
        <v>1.013300212161752</v>
      </c>
      <c r="L34" s="554">
        <v>1.2163697306586103</v>
      </c>
    </row>
    <row r="35" spans="1:12" ht="15.75" thickBot="1" x14ac:dyDescent="0.3">
      <c r="A35" s="438" t="s">
        <v>1080</v>
      </c>
      <c r="B35" s="440">
        <v>57386500.000000007</v>
      </c>
      <c r="C35" s="548">
        <v>788111.99999999255</v>
      </c>
      <c r="D35" s="548">
        <v>58174612</v>
      </c>
      <c r="E35" s="440">
        <v>-10600</v>
      </c>
      <c r="F35" s="440">
        <v>138551.5</v>
      </c>
      <c r="G35" s="440">
        <v>58174612</v>
      </c>
      <c r="H35" s="440">
        <v>59707285.027649425</v>
      </c>
      <c r="I35" s="440">
        <v>-2355773.2863001544</v>
      </c>
      <c r="J35" s="548">
        <v>-1833645.3439495736</v>
      </c>
      <c r="K35" s="548"/>
      <c r="L35" s="558"/>
    </row>
    <row r="36" spans="1:12" s="441" customFormat="1" ht="15.75" thickBot="1" x14ac:dyDescent="0.3">
      <c r="A36" s="438" t="s">
        <v>1206</v>
      </c>
      <c r="B36" s="544">
        <v>3168355.0599999949</v>
      </c>
      <c r="C36" s="544">
        <v>59172129.640000008</v>
      </c>
      <c r="D36" s="544">
        <v>2369484.700000003</v>
      </c>
      <c r="E36" s="544">
        <v>10600</v>
      </c>
      <c r="F36" s="544">
        <v>-138551.5</v>
      </c>
      <c r="G36" s="544">
        <v>2369484.700000003</v>
      </c>
      <c r="H36" s="544">
        <v>-3436389.8676494285</v>
      </c>
      <c r="I36" s="544">
        <v>2355773.2863001544</v>
      </c>
      <c r="J36" s="544">
        <v>1833645.3439495736</v>
      </c>
      <c r="K36" s="544">
        <v>0</v>
      </c>
      <c r="L36" s="545">
        <v>0</v>
      </c>
    </row>
    <row r="37" spans="1:12" s="441" customFormat="1" ht="15" x14ac:dyDescent="0.25">
      <c r="A37" s="438" t="s">
        <v>1207</v>
      </c>
      <c r="B37" s="546">
        <v>3168355.0599999949</v>
      </c>
      <c r="C37" s="546">
        <v>59172129.640000008</v>
      </c>
      <c r="D37" s="546">
        <v>2369484.700000003</v>
      </c>
      <c r="E37" s="546">
        <v>10600</v>
      </c>
      <c r="F37" s="546">
        <v>-138551.5</v>
      </c>
      <c r="G37" s="546">
        <v>2369484.700000003</v>
      </c>
      <c r="H37" s="546">
        <v>-3436389.8676494285</v>
      </c>
      <c r="I37" s="546">
        <v>2355773.2863001544</v>
      </c>
      <c r="J37" s="546">
        <v>1833645.3439495736</v>
      </c>
      <c r="K37" s="546">
        <v>0</v>
      </c>
      <c r="L37" s="547">
        <v>0</v>
      </c>
    </row>
    <row r="38" spans="1:12" ht="13.5" thickBot="1" x14ac:dyDescent="0.25">
      <c r="A38" s="442"/>
      <c r="B38" s="420"/>
      <c r="C38" s="421"/>
      <c r="D38" s="421"/>
      <c r="E38" s="420"/>
      <c r="F38" s="420">
        <v>150</v>
      </c>
      <c r="G38" s="420"/>
      <c r="H38" s="420"/>
      <c r="I38" s="420"/>
      <c r="J38" s="421"/>
      <c r="K38" s="421"/>
      <c r="L38" s="422"/>
    </row>
  </sheetData>
  <pageMargins left="0.70866141732283472" right="0.70866141732283472" top="0.74803149606299213" bottom="0.74803149606299213" header="0.31496062992125984" footer="0.31496062992125984"/>
  <pageSetup scale="63" firstPageNumber="10" orientation="landscape" useFirstPageNumber="1" r:id="rId1"/>
  <headerFooter>
    <oddFooter>&amp;C10</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2"/>
  <sheetViews>
    <sheetView view="pageBreakPreview" topLeftCell="A522" zoomScale="90" zoomScaleSheetLayoutView="90" workbookViewId="0">
      <selection activeCell="G539" sqref="G539"/>
    </sheetView>
  </sheetViews>
  <sheetFormatPr defaultColWidth="9.140625" defaultRowHeight="12.75" x14ac:dyDescent="0.2"/>
  <cols>
    <col min="1" max="1" width="1.28515625" style="543" customWidth="1"/>
    <col min="2" max="2" width="6" style="664" customWidth="1"/>
    <col min="3" max="3" width="84.42578125" style="635" customWidth="1"/>
    <col min="4" max="4" width="5.140625" style="635" customWidth="1"/>
    <col min="5" max="5" width="2" style="635" customWidth="1"/>
    <col min="6" max="6" width="30.7109375" style="635" customWidth="1"/>
    <col min="7" max="7" width="5" style="635" customWidth="1"/>
    <col min="8" max="8" width="4.85546875" style="635" customWidth="1"/>
    <col min="9" max="9" width="18.85546875" style="662" bestFit="1" customWidth="1"/>
    <col min="10" max="10" width="9.140625" style="634"/>
    <col min="11" max="11" width="9.140625" style="635"/>
    <col min="12" max="12" width="10.42578125" style="635" customWidth="1"/>
    <col min="13" max="13" width="11.140625" style="635" customWidth="1"/>
    <col min="14" max="14" width="9.140625" style="635"/>
    <col min="15" max="15" width="11" style="635" customWidth="1"/>
    <col min="16" max="18" width="9.140625" style="635"/>
    <col min="19" max="19" width="3" style="663" hidden="1" customWidth="1"/>
    <col min="20" max="20" width="41.42578125" style="663" hidden="1" customWidth="1"/>
    <col min="21" max="16384" width="9.140625" style="635"/>
  </cols>
  <sheetData>
    <row r="1" spans="1:20" x14ac:dyDescent="0.2">
      <c r="A1" s="542"/>
      <c r="B1" s="632"/>
      <c r="C1" s="633"/>
      <c r="D1" s="633"/>
      <c r="E1" s="633"/>
      <c r="F1" s="633"/>
      <c r="G1" s="633"/>
      <c r="H1" s="633"/>
      <c r="I1" s="217" t="s">
        <v>20</v>
      </c>
      <c r="S1" s="797" t="s">
        <v>78</v>
      </c>
      <c r="T1" s="797"/>
    </row>
    <row r="2" spans="1:20" x14ac:dyDescent="0.2">
      <c r="A2" s="636"/>
      <c r="B2" s="637"/>
      <c r="C2" s="638"/>
      <c r="D2" s="638"/>
      <c r="E2" s="638"/>
      <c r="F2" s="638"/>
      <c r="G2" s="638"/>
      <c r="H2" s="638"/>
      <c r="I2" s="217" t="s">
        <v>20</v>
      </c>
      <c r="J2" s="285"/>
      <c r="K2" s="285"/>
      <c r="L2" s="285"/>
      <c r="M2" s="285"/>
      <c r="N2" s="285"/>
      <c r="O2" s="285"/>
      <c r="P2" s="285"/>
      <c r="Q2" s="285"/>
      <c r="R2" s="285"/>
      <c r="S2" s="797" t="s">
        <v>78</v>
      </c>
      <c r="T2" s="797"/>
    </row>
    <row r="3" spans="1:20" x14ac:dyDescent="0.2">
      <c r="A3" s="636"/>
      <c r="B3" s="637"/>
      <c r="C3" s="638"/>
      <c r="D3" s="638"/>
      <c r="E3" s="638"/>
      <c r="F3" s="638"/>
      <c r="G3" s="638"/>
      <c r="H3" s="638"/>
      <c r="I3" s="217"/>
      <c r="J3" s="285"/>
      <c r="K3" s="285"/>
      <c r="L3" s="285"/>
      <c r="M3" s="285"/>
      <c r="N3" s="285"/>
      <c r="O3" s="285"/>
      <c r="P3" s="285"/>
      <c r="Q3" s="285"/>
      <c r="R3" s="285"/>
      <c r="S3" s="541"/>
      <c r="T3" s="541"/>
    </row>
    <row r="4" spans="1:20" ht="13.5" thickBot="1" x14ac:dyDescent="0.25">
      <c r="A4" s="798" t="s">
        <v>626</v>
      </c>
      <c r="B4" s="798"/>
      <c r="C4" s="798"/>
      <c r="D4" s="798"/>
      <c r="E4" s="798"/>
      <c r="F4" s="798"/>
      <c r="G4" s="798"/>
      <c r="H4" s="798"/>
      <c r="I4" s="215"/>
      <c r="J4" s="216"/>
      <c r="K4" s="214"/>
      <c r="L4" s="285"/>
      <c r="M4" s="285"/>
      <c r="N4" s="285"/>
      <c r="O4" s="285"/>
      <c r="P4" s="285"/>
      <c r="Q4" s="285"/>
      <c r="R4" s="285"/>
      <c r="S4" s="285"/>
      <c r="T4" s="285"/>
    </row>
    <row r="5" spans="1:20" x14ac:dyDescent="0.2">
      <c r="A5" s="798" t="s">
        <v>197</v>
      </c>
      <c r="B5" s="798"/>
      <c r="C5" s="798"/>
      <c r="D5" s="798"/>
      <c r="E5" s="798"/>
      <c r="F5" s="798"/>
      <c r="G5" s="798"/>
      <c r="H5" s="798"/>
      <c r="I5" s="285"/>
      <c r="J5" s="285"/>
      <c r="K5" s="799" t="s">
        <v>514</v>
      </c>
      <c r="L5" s="800"/>
      <c r="M5" s="800"/>
      <c r="N5" s="800"/>
      <c r="O5" s="800"/>
      <c r="P5" s="800"/>
      <c r="Q5" s="801"/>
      <c r="R5" s="285"/>
      <c r="S5" s="285"/>
      <c r="T5" s="285"/>
    </row>
    <row r="6" spans="1:20" x14ac:dyDescent="0.2">
      <c r="A6" s="808" t="str">
        <f>'Approval '!A4:G4</f>
        <v>for the period ended 30 June 2014</v>
      </c>
      <c r="B6" s="808"/>
      <c r="C6" s="808"/>
      <c r="D6" s="808"/>
      <c r="E6" s="808"/>
      <c r="F6" s="808"/>
      <c r="G6" s="808"/>
      <c r="H6" s="808"/>
      <c r="I6" s="285"/>
      <c r="J6" s="285"/>
      <c r="K6" s="802"/>
      <c r="L6" s="803"/>
      <c r="M6" s="803"/>
      <c r="N6" s="803"/>
      <c r="O6" s="803"/>
      <c r="P6" s="803"/>
      <c r="Q6" s="804"/>
      <c r="R6" s="285"/>
      <c r="S6" s="285"/>
      <c r="T6" s="285"/>
    </row>
    <row r="7" spans="1:20" x14ac:dyDescent="0.2">
      <c r="A7" s="636"/>
      <c r="B7" s="637"/>
      <c r="C7" s="638"/>
      <c r="D7" s="638"/>
      <c r="E7" s="638"/>
      <c r="F7" s="638"/>
      <c r="G7" s="638"/>
      <c r="H7" s="638"/>
      <c r="I7" s="285"/>
      <c r="J7" s="285"/>
      <c r="K7" s="802"/>
      <c r="L7" s="803"/>
      <c r="M7" s="803"/>
      <c r="N7" s="803"/>
      <c r="O7" s="803"/>
      <c r="P7" s="803"/>
      <c r="Q7" s="804"/>
      <c r="R7" s="285"/>
      <c r="S7" s="285"/>
      <c r="T7" s="285"/>
    </row>
    <row r="8" spans="1:20" x14ac:dyDescent="0.2">
      <c r="A8" s="639"/>
      <c r="B8" s="655">
        <v>1</v>
      </c>
      <c r="C8" s="658" t="s">
        <v>721</v>
      </c>
      <c r="D8" s="653"/>
      <c r="E8" s="653"/>
      <c r="F8" s="653"/>
      <c r="G8" s="653"/>
      <c r="H8" s="653"/>
      <c r="I8" s="285"/>
      <c r="J8" s="285"/>
      <c r="K8" s="802"/>
      <c r="L8" s="803"/>
      <c r="M8" s="803"/>
      <c r="N8" s="803"/>
      <c r="O8" s="803"/>
      <c r="P8" s="803"/>
      <c r="Q8" s="804"/>
      <c r="R8" s="285"/>
      <c r="S8" s="285"/>
      <c r="T8" s="285"/>
    </row>
    <row r="9" spans="1:20" ht="40.5" customHeight="1" x14ac:dyDescent="0.2">
      <c r="A9" s="636"/>
      <c r="B9" s="637"/>
      <c r="C9" s="791" t="s">
        <v>270</v>
      </c>
      <c r="D9" s="791"/>
      <c r="E9" s="791"/>
      <c r="F9" s="791"/>
      <c r="G9" s="791"/>
      <c r="H9" s="653"/>
      <c r="I9" s="285"/>
      <c r="J9" s="285"/>
      <c r="K9" s="802"/>
      <c r="L9" s="803"/>
      <c r="M9" s="803"/>
      <c r="N9" s="803"/>
      <c r="O9" s="803"/>
      <c r="P9" s="803"/>
      <c r="Q9" s="804"/>
      <c r="R9" s="285"/>
      <c r="S9" s="285"/>
      <c r="T9" s="285"/>
    </row>
    <row r="10" spans="1:20" ht="13.5" thickBot="1" x14ac:dyDescent="0.25">
      <c r="A10" s="636"/>
      <c r="B10" s="637"/>
      <c r="C10" s="653"/>
      <c r="D10" s="653"/>
      <c r="E10" s="653"/>
      <c r="F10" s="653"/>
      <c r="G10" s="653"/>
      <c r="H10" s="653"/>
      <c r="I10" s="285"/>
      <c r="J10" s="285"/>
      <c r="K10" s="805"/>
      <c r="L10" s="806"/>
      <c r="M10" s="806"/>
      <c r="N10" s="806"/>
      <c r="O10" s="806"/>
      <c r="P10" s="806"/>
      <c r="Q10" s="807"/>
      <c r="R10" s="285"/>
      <c r="S10" s="285"/>
      <c r="T10" s="285"/>
    </row>
    <row r="11" spans="1:20" ht="37.5" customHeight="1" x14ac:dyDescent="0.2">
      <c r="A11" s="636"/>
      <c r="B11" s="637"/>
      <c r="C11" s="791" t="s">
        <v>722</v>
      </c>
      <c r="D11" s="791"/>
      <c r="E11" s="791"/>
      <c r="F11" s="791"/>
      <c r="G11" s="791"/>
      <c r="H11" s="653"/>
      <c r="I11" s="285"/>
      <c r="J11" s="285"/>
      <c r="K11" s="285"/>
      <c r="L11" s="285"/>
      <c r="M11" s="285"/>
      <c r="N11" s="285"/>
      <c r="O11" s="285"/>
      <c r="P11" s="285"/>
      <c r="Q11" s="285"/>
      <c r="R11" s="285"/>
      <c r="S11" s="285"/>
      <c r="T11" s="285"/>
    </row>
    <row r="12" spans="1:20" ht="10.5" customHeight="1" x14ac:dyDescent="0.2">
      <c r="A12" s="636"/>
      <c r="B12" s="637"/>
      <c r="C12" s="653"/>
      <c r="D12" s="653"/>
      <c r="E12" s="653"/>
      <c r="F12" s="653"/>
      <c r="G12" s="653"/>
      <c r="H12" s="653"/>
      <c r="I12" s="285"/>
      <c r="J12" s="285"/>
      <c r="K12" s="285"/>
      <c r="L12" s="285"/>
      <c r="M12" s="285"/>
      <c r="N12" s="285"/>
      <c r="O12" s="285"/>
      <c r="P12" s="285"/>
      <c r="Q12" s="285"/>
      <c r="R12" s="285"/>
      <c r="S12" s="285"/>
      <c r="T12" s="285"/>
    </row>
    <row r="13" spans="1:20" ht="18.75" customHeight="1" x14ac:dyDescent="0.2">
      <c r="A13" s="636"/>
      <c r="B13" s="637"/>
      <c r="C13" s="791" t="s">
        <v>723</v>
      </c>
      <c r="D13" s="791"/>
      <c r="E13" s="791"/>
      <c r="F13" s="791"/>
      <c r="G13" s="791"/>
      <c r="H13" s="653"/>
      <c r="I13" s="285"/>
      <c r="J13" s="285"/>
      <c r="K13" s="285"/>
      <c r="L13" s="285"/>
      <c r="M13" s="285"/>
      <c r="N13" s="285"/>
      <c r="O13" s="285"/>
      <c r="P13" s="285"/>
      <c r="Q13" s="285"/>
      <c r="R13" s="285"/>
      <c r="S13" s="285"/>
      <c r="T13" s="285"/>
    </row>
    <row r="14" spans="1:20" x14ac:dyDescent="0.2">
      <c r="A14" s="636"/>
      <c r="B14" s="637"/>
      <c r="C14" s="791" t="s">
        <v>1311</v>
      </c>
      <c r="D14" s="791"/>
      <c r="E14" s="791"/>
      <c r="F14" s="791"/>
      <c r="G14" s="791"/>
      <c r="H14" s="653"/>
      <c r="I14" s="285"/>
      <c r="J14" s="285"/>
      <c r="K14" s="285"/>
      <c r="L14" s="285"/>
      <c r="M14" s="285"/>
      <c r="N14" s="285"/>
      <c r="O14" s="285"/>
      <c r="P14" s="285"/>
      <c r="Q14" s="285"/>
      <c r="R14" s="285"/>
      <c r="S14" s="285"/>
      <c r="T14" s="211" t="s">
        <v>17</v>
      </c>
    </row>
    <row r="15" spans="1:20" x14ac:dyDescent="0.2">
      <c r="A15" s="636"/>
      <c r="B15" s="637"/>
      <c r="C15" s="653"/>
      <c r="D15" s="653"/>
      <c r="E15" s="653"/>
      <c r="F15" s="653"/>
      <c r="G15" s="653"/>
      <c r="H15" s="653"/>
      <c r="I15" s="212" t="s">
        <v>385</v>
      </c>
      <c r="J15" s="285"/>
      <c r="K15" s="285"/>
      <c r="L15" s="285"/>
      <c r="M15" s="285"/>
      <c r="N15" s="285"/>
      <c r="O15" s="285"/>
      <c r="P15" s="285"/>
      <c r="Q15" s="285"/>
      <c r="R15" s="285"/>
      <c r="S15" s="285"/>
      <c r="T15" s="285"/>
    </row>
    <row r="16" spans="1:20" x14ac:dyDescent="0.2">
      <c r="A16" s="636"/>
      <c r="B16" s="655">
        <v>1.1000000000000001</v>
      </c>
      <c r="C16" s="658" t="s">
        <v>724</v>
      </c>
      <c r="D16" s="653"/>
      <c r="E16" s="653"/>
      <c r="F16" s="653"/>
      <c r="G16" s="653"/>
      <c r="H16" s="653"/>
      <c r="I16" s="212"/>
      <c r="J16" s="285"/>
      <c r="K16" s="285"/>
      <c r="L16" s="285"/>
      <c r="M16" s="285"/>
      <c r="N16" s="285"/>
      <c r="O16" s="285"/>
      <c r="P16" s="285"/>
      <c r="Q16" s="285"/>
      <c r="R16" s="285"/>
      <c r="S16" s="285"/>
      <c r="T16" s="285"/>
    </row>
    <row r="17" spans="1:20" ht="69.75" customHeight="1" x14ac:dyDescent="0.2">
      <c r="A17" s="636"/>
      <c r="B17" s="637"/>
      <c r="C17" s="791" t="s">
        <v>725</v>
      </c>
      <c r="D17" s="791"/>
      <c r="E17" s="791"/>
      <c r="F17" s="791"/>
      <c r="G17" s="791"/>
      <c r="H17" s="653"/>
      <c r="I17" s="285"/>
      <c r="J17" s="640"/>
      <c r="K17" s="641"/>
      <c r="L17" s="641"/>
      <c r="M17" s="641"/>
      <c r="N17" s="641"/>
      <c r="O17" s="641"/>
      <c r="P17" s="641"/>
      <c r="Q17" s="641"/>
      <c r="R17" s="641"/>
      <c r="S17" s="211"/>
      <c r="T17" s="211"/>
    </row>
    <row r="18" spans="1:20" x14ac:dyDescent="0.2">
      <c r="A18" s="636"/>
      <c r="B18" s="642"/>
      <c r="C18" s="653"/>
      <c r="D18" s="653"/>
      <c r="E18" s="653"/>
      <c r="F18" s="653"/>
      <c r="G18" s="653"/>
      <c r="H18" s="653"/>
      <c r="I18" s="285"/>
      <c r="J18" s="640"/>
      <c r="K18" s="641"/>
      <c r="L18" s="641"/>
      <c r="M18" s="641"/>
      <c r="N18" s="641"/>
      <c r="O18" s="641"/>
      <c r="P18" s="641"/>
      <c r="Q18" s="641"/>
      <c r="R18" s="641"/>
      <c r="S18" s="211"/>
      <c r="T18" s="211"/>
    </row>
    <row r="19" spans="1:20" x14ac:dyDescent="0.2">
      <c r="A19" s="636"/>
      <c r="B19" s="637"/>
      <c r="C19" s="790" t="s">
        <v>726</v>
      </c>
      <c r="D19" s="790"/>
      <c r="E19" s="790"/>
      <c r="F19" s="790"/>
      <c r="G19" s="653"/>
      <c r="H19" s="653"/>
      <c r="I19" s="285"/>
      <c r="J19" s="640"/>
      <c r="K19" s="641"/>
      <c r="L19" s="641"/>
      <c r="M19" s="641"/>
      <c r="N19" s="641"/>
      <c r="O19" s="641"/>
      <c r="P19" s="641"/>
      <c r="Q19" s="641"/>
      <c r="R19" s="641"/>
      <c r="S19" s="211"/>
      <c r="T19" s="211"/>
    </row>
    <row r="20" spans="1:20" ht="57.75" customHeight="1" x14ac:dyDescent="0.2">
      <c r="A20" s="636"/>
      <c r="B20" s="637"/>
      <c r="C20" s="792" t="s">
        <v>727</v>
      </c>
      <c r="D20" s="792"/>
      <c r="E20" s="792"/>
      <c r="F20" s="792"/>
      <c r="G20" s="792"/>
      <c r="H20" s="653"/>
      <c r="I20" s="285"/>
      <c r="J20" s="640"/>
      <c r="K20" s="641"/>
      <c r="L20" s="641"/>
      <c r="M20" s="641"/>
      <c r="N20" s="641"/>
      <c r="O20" s="641"/>
      <c r="P20" s="641"/>
      <c r="Q20" s="641"/>
      <c r="R20" s="641"/>
      <c r="S20" s="211"/>
      <c r="T20" s="211"/>
    </row>
    <row r="21" spans="1:20" ht="57" customHeight="1" x14ac:dyDescent="0.2">
      <c r="A21" s="636"/>
      <c r="B21" s="637"/>
      <c r="C21" s="792" t="s">
        <v>728</v>
      </c>
      <c r="D21" s="792"/>
      <c r="E21" s="792"/>
      <c r="F21" s="792"/>
      <c r="G21" s="792"/>
      <c r="H21" s="653"/>
      <c r="I21" s="285"/>
      <c r="J21" s="640"/>
      <c r="K21" s="641"/>
      <c r="L21" s="641"/>
      <c r="M21" s="641"/>
      <c r="N21" s="641"/>
      <c r="O21" s="641"/>
      <c r="P21" s="641"/>
      <c r="Q21" s="641"/>
      <c r="R21" s="641"/>
      <c r="S21" s="211"/>
      <c r="T21" s="211"/>
    </row>
    <row r="22" spans="1:20" x14ac:dyDescent="0.2">
      <c r="A22" s="636"/>
      <c r="B22" s="637"/>
      <c r="C22" s="658"/>
      <c r="D22" s="653"/>
      <c r="E22" s="653"/>
      <c r="F22" s="653"/>
      <c r="G22" s="653"/>
      <c r="H22" s="653"/>
      <c r="I22" s="285"/>
      <c r="J22" s="640"/>
      <c r="K22" s="641"/>
      <c r="L22" s="641"/>
      <c r="M22" s="641"/>
      <c r="N22" s="641"/>
      <c r="O22" s="641"/>
      <c r="P22" s="641"/>
      <c r="Q22" s="641"/>
      <c r="R22" s="641"/>
      <c r="S22" s="211"/>
      <c r="T22" s="211"/>
    </row>
    <row r="23" spans="1:20" x14ac:dyDescent="0.2">
      <c r="A23" s="636"/>
      <c r="B23" s="637"/>
      <c r="C23" s="658" t="s">
        <v>729</v>
      </c>
      <c r="D23" s="653"/>
      <c r="E23" s="653"/>
      <c r="F23" s="653"/>
      <c r="G23" s="653"/>
      <c r="H23" s="653"/>
      <c r="I23" s="285"/>
      <c r="J23" s="640"/>
      <c r="K23" s="641"/>
      <c r="L23" s="641"/>
      <c r="M23" s="641"/>
      <c r="N23" s="641"/>
      <c r="O23" s="641"/>
      <c r="P23" s="641"/>
      <c r="Q23" s="641"/>
      <c r="R23" s="641"/>
      <c r="S23" s="211"/>
      <c r="T23" s="211"/>
    </row>
    <row r="24" spans="1:20" ht="42.75" customHeight="1" x14ac:dyDescent="0.2">
      <c r="A24" s="636"/>
      <c r="B24" s="637"/>
      <c r="C24" s="792" t="s">
        <v>730</v>
      </c>
      <c r="D24" s="792"/>
      <c r="E24" s="792"/>
      <c r="F24" s="792"/>
      <c r="G24" s="792"/>
      <c r="H24" s="653"/>
      <c r="I24" s="285"/>
      <c r="J24" s="640"/>
      <c r="K24" s="641"/>
      <c r="L24" s="641"/>
      <c r="M24" s="641"/>
      <c r="N24" s="641"/>
      <c r="O24" s="641"/>
      <c r="P24" s="641"/>
      <c r="Q24" s="641"/>
      <c r="R24" s="641"/>
      <c r="S24" s="211"/>
      <c r="T24" s="211"/>
    </row>
    <row r="25" spans="1:20" x14ac:dyDescent="0.2">
      <c r="A25" s="636"/>
      <c r="B25" s="637"/>
      <c r="C25" s="653"/>
      <c r="D25" s="653"/>
      <c r="E25" s="653"/>
      <c r="F25" s="653"/>
      <c r="G25" s="653"/>
      <c r="H25" s="653"/>
      <c r="I25" s="285"/>
      <c r="J25" s="640"/>
      <c r="K25" s="641"/>
      <c r="L25" s="641"/>
      <c r="M25" s="641"/>
      <c r="N25" s="641"/>
      <c r="O25" s="641"/>
      <c r="P25" s="641"/>
      <c r="Q25" s="641"/>
      <c r="R25" s="641"/>
      <c r="S25" s="211"/>
      <c r="T25" s="211"/>
    </row>
    <row r="26" spans="1:20" x14ac:dyDescent="0.2">
      <c r="A26" s="636"/>
      <c r="B26" s="637"/>
      <c r="C26" s="658" t="s">
        <v>731</v>
      </c>
      <c r="D26" s="653"/>
      <c r="E26" s="653"/>
      <c r="F26" s="653"/>
      <c r="G26" s="653"/>
      <c r="H26" s="653"/>
      <c r="I26" s="285"/>
      <c r="J26" s="640"/>
      <c r="K26" s="641"/>
      <c r="L26" s="641"/>
      <c r="M26" s="641"/>
      <c r="N26" s="641"/>
      <c r="O26" s="641"/>
      <c r="P26" s="641"/>
      <c r="Q26" s="641"/>
      <c r="R26" s="641"/>
      <c r="S26" s="211"/>
      <c r="T26" s="211"/>
    </row>
    <row r="27" spans="1:20" ht="55.5" customHeight="1" x14ac:dyDescent="0.2">
      <c r="A27" s="636"/>
      <c r="B27" s="637"/>
      <c r="C27" s="792" t="s">
        <v>732</v>
      </c>
      <c r="D27" s="792"/>
      <c r="E27" s="792"/>
      <c r="F27" s="792"/>
      <c r="G27" s="792"/>
      <c r="H27" s="653"/>
      <c r="I27" s="285"/>
      <c r="J27" s="640"/>
      <c r="K27" s="641"/>
      <c r="L27" s="641"/>
      <c r="M27" s="641"/>
      <c r="N27" s="641"/>
      <c r="O27" s="641"/>
      <c r="P27" s="641"/>
      <c r="Q27" s="641"/>
      <c r="R27" s="641"/>
      <c r="S27" s="211"/>
      <c r="T27" s="211"/>
    </row>
    <row r="28" spans="1:20" x14ac:dyDescent="0.2">
      <c r="A28" s="636"/>
      <c r="B28" s="637"/>
      <c r="C28" s="643"/>
      <c r="D28" s="643"/>
      <c r="E28" s="643"/>
      <c r="F28" s="643"/>
      <c r="G28" s="643"/>
      <c r="H28" s="653"/>
      <c r="I28" s="285"/>
      <c r="J28" s="640"/>
      <c r="K28" s="641"/>
      <c r="L28" s="641"/>
      <c r="M28" s="641"/>
      <c r="N28" s="641"/>
      <c r="O28" s="641"/>
      <c r="P28" s="641"/>
      <c r="Q28" s="641"/>
      <c r="R28" s="641"/>
      <c r="S28" s="211"/>
      <c r="T28" s="211"/>
    </row>
    <row r="29" spans="1:20" ht="70.5" customHeight="1" x14ac:dyDescent="0.2">
      <c r="A29" s="636"/>
      <c r="B29" s="637"/>
      <c r="C29" s="792" t="s">
        <v>733</v>
      </c>
      <c r="D29" s="792"/>
      <c r="E29" s="792"/>
      <c r="F29" s="792"/>
      <c r="G29" s="792"/>
      <c r="H29" s="653"/>
      <c r="I29" s="285"/>
      <c r="J29" s="640"/>
      <c r="K29" s="641"/>
      <c r="L29" s="641"/>
      <c r="M29" s="641"/>
      <c r="N29" s="641"/>
      <c r="O29" s="641"/>
      <c r="P29" s="641"/>
      <c r="Q29" s="641"/>
      <c r="R29" s="641"/>
      <c r="S29" s="211"/>
      <c r="T29" s="211"/>
    </row>
    <row r="30" spans="1:20" x14ac:dyDescent="0.2">
      <c r="A30" s="636"/>
      <c r="B30" s="637"/>
      <c r="C30" s="643"/>
      <c r="D30" s="643"/>
      <c r="E30" s="643"/>
      <c r="F30" s="643"/>
      <c r="G30" s="643"/>
      <c r="H30" s="653"/>
      <c r="I30" s="285"/>
      <c r="J30" s="640"/>
      <c r="K30" s="641"/>
      <c r="L30" s="641"/>
      <c r="M30" s="641"/>
      <c r="N30" s="641"/>
      <c r="O30" s="641"/>
      <c r="P30" s="641"/>
      <c r="Q30" s="641"/>
      <c r="R30" s="641"/>
      <c r="S30" s="211"/>
      <c r="T30" s="211"/>
    </row>
    <row r="31" spans="1:20" ht="13.5" thickBot="1" x14ac:dyDescent="0.25">
      <c r="A31" s="636"/>
      <c r="B31" s="637"/>
      <c r="C31" s="790" t="s">
        <v>734</v>
      </c>
      <c r="D31" s="790"/>
      <c r="E31" s="790"/>
      <c r="F31" s="790"/>
      <c r="G31" s="790"/>
      <c r="H31" s="653"/>
      <c r="I31" s="285"/>
      <c r="J31" s="640"/>
      <c r="K31" s="641"/>
      <c r="L31" s="641"/>
      <c r="M31" s="641"/>
      <c r="N31" s="641"/>
      <c r="O31" s="641"/>
      <c r="P31" s="641"/>
      <c r="Q31" s="641"/>
      <c r="R31" s="641"/>
      <c r="S31" s="211"/>
      <c r="T31" s="211"/>
    </row>
    <row r="32" spans="1:20" ht="29.25" customHeight="1" x14ac:dyDescent="0.2">
      <c r="A32" s="636"/>
      <c r="B32" s="637"/>
      <c r="C32" s="792" t="s">
        <v>735</v>
      </c>
      <c r="D32" s="792"/>
      <c r="E32" s="792"/>
      <c r="F32" s="792"/>
      <c r="G32" s="792"/>
      <c r="H32" s="653"/>
      <c r="I32" s="285"/>
      <c r="J32" s="644"/>
      <c r="K32" s="645"/>
      <c r="L32" s="645"/>
      <c r="M32" s="645"/>
      <c r="N32" s="645"/>
      <c r="O32" s="646"/>
      <c r="P32" s="647"/>
      <c r="Q32" s="647"/>
      <c r="R32" s="641"/>
      <c r="S32" s="211"/>
      <c r="T32" s="211"/>
    </row>
    <row r="33" spans="1:20" ht="15" customHeight="1" x14ac:dyDescent="0.2">
      <c r="A33" s="636"/>
      <c r="B33" s="637"/>
      <c r="C33" s="650" t="s">
        <v>1224</v>
      </c>
      <c r="D33" s="643"/>
      <c r="E33" s="643"/>
      <c r="F33" s="643"/>
      <c r="G33" s="643"/>
      <c r="H33" s="653"/>
      <c r="I33" s="285"/>
      <c r="J33" s="648"/>
      <c r="K33" s="647"/>
      <c r="L33" s="647"/>
      <c r="M33" s="647"/>
      <c r="N33" s="647"/>
      <c r="O33" s="649"/>
      <c r="P33" s="647"/>
      <c r="Q33" s="647"/>
      <c r="R33" s="641"/>
      <c r="S33" s="211"/>
      <c r="T33" s="211"/>
    </row>
    <row r="34" spans="1:20" ht="17.25" customHeight="1" x14ac:dyDescent="0.2">
      <c r="A34" s="636"/>
      <c r="B34" s="637"/>
      <c r="C34" s="792" t="s">
        <v>1225</v>
      </c>
      <c r="D34" s="792"/>
      <c r="E34" s="792"/>
      <c r="F34" s="792"/>
      <c r="G34" s="792"/>
      <c r="H34" s="653"/>
      <c r="I34" s="285"/>
      <c r="J34" s="648"/>
      <c r="K34" s="647"/>
      <c r="L34" s="647"/>
      <c r="M34" s="647"/>
      <c r="N34" s="647"/>
      <c r="O34" s="649"/>
      <c r="P34" s="647"/>
      <c r="Q34" s="647"/>
      <c r="R34" s="641"/>
      <c r="S34" s="211"/>
      <c r="T34" s="211"/>
    </row>
    <row r="35" spans="1:20" ht="12.75" customHeight="1" x14ac:dyDescent="0.2">
      <c r="A35" s="636"/>
      <c r="B35" s="637"/>
      <c r="C35" s="653"/>
      <c r="D35" s="653"/>
      <c r="E35" s="653"/>
      <c r="F35" s="653"/>
      <c r="G35" s="653"/>
      <c r="H35" s="653"/>
      <c r="I35" s="285"/>
      <c r="J35" s="648"/>
      <c r="K35" s="647"/>
      <c r="L35" s="647"/>
      <c r="M35" s="647"/>
      <c r="N35" s="647"/>
      <c r="O35" s="649"/>
      <c r="P35" s="647"/>
      <c r="Q35" s="647"/>
      <c r="R35" s="641"/>
      <c r="S35" s="211"/>
      <c r="T35" s="211"/>
    </row>
    <row r="36" spans="1:20" x14ac:dyDescent="0.2">
      <c r="A36" s="636"/>
      <c r="B36" s="637">
        <v>1.2000000000000002</v>
      </c>
      <c r="C36" s="658" t="s">
        <v>239</v>
      </c>
      <c r="D36" s="653"/>
      <c r="E36" s="653"/>
      <c r="F36" s="653"/>
      <c r="G36" s="653"/>
      <c r="H36" s="653"/>
      <c r="I36" s="212"/>
      <c r="J36" s="648"/>
      <c r="K36" s="647"/>
      <c r="L36" s="647"/>
      <c r="M36" s="647"/>
      <c r="N36" s="647"/>
      <c r="O36" s="649"/>
      <c r="P36" s="647"/>
      <c r="Q36" s="647"/>
      <c r="R36" s="641"/>
      <c r="S36" s="211"/>
      <c r="T36" s="211"/>
    </row>
    <row r="37" spans="1:20" ht="43.5" customHeight="1" x14ac:dyDescent="0.2">
      <c r="A37" s="636"/>
      <c r="B37" s="637"/>
      <c r="C37" s="791" t="s">
        <v>736</v>
      </c>
      <c r="D37" s="791"/>
      <c r="E37" s="791"/>
      <c r="F37" s="791"/>
      <c r="G37" s="791"/>
      <c r="H37" s="653"/>
      <c r="I37" s="285"/>
      <c r="J37" s="285"/>
      <c r="K37" s="285"/>
      <c r="L37" s="285"/>
      <c r="M37" s="285"/>
      <c r="N37" s="285"/>
      <c r="O37" s="285"/>
      <c r="P37" s="285"/>
      <c r="Q37" s="285"/>
      <c r="R37" s="285"/>
      <c r="S37" s="285"/>
      <c r="T37" s="285"/>
    </row>
    <row r="38" spans="1:20" ht="17.25" customHeight="1" x14ac:dyDescent="0.2">
      <c r="A38" s="636"/>
      <c r="B38" s="637"/>
      <c r="C38" s="792" t="s">
        <v>737</v>
      </c>
      <c r="D38" s="792"/>
      <c r="E38" s="792"/>
      <c r="F38" s="792"/>
      <c r="G38" s="792"/>
      <c r="H38" s="653"/>
      <c r="I38" s="212" t="s">
        <v>385</v>
      </c>
      <c r="J38" s="285"/>
      <c r="K38" s="285"/>
      <c r="L38" s="285"/>
      <c r="M38" s="285"/>
      <c r="N38" s="285"/>
      <c r="O38" s="285"/>
      <c r="P38" s="285"/>
      <c r="Q38" s="285"/>
      <c r="R38" s="285"/>
      <c r="S38" s="285"/>
      <c r="T38" s="285"/>
    </row>
    <row r="39" spans="1:20" ht="26.25" customHeight="1" x14ac:dyDescent="0.2">
      <c r="A39" s="651"/>
      <c r="B39" s="651"/>
      <c r="C39" s="794" t="s">
        <v>834</v>
      </c>
      <c r="D39" s="792"/>
      <c r="E39" s="792"/>
      <c r="F39" s="792"/>
      <c r="G39" s="792"/>
      <c r="H39" s="653"/>
      <c r="I39" s="212"/>
      <c r="J39" s="285"/>
      <c r="K39" s="285"/>
      <c r="L39" s="285"/>
      <c r="M39" s="285"/>
      <c r="N39" s="285"/>
      <c r="O39" s="285"/>
      <c r="P39" s="285"/>
      <c r="Q39" s="285"/>
      <c r="R39" s="285"/>
      <c r="S39" s="285"/>
      <c r="T39" s="285"/>
    </row>
    <row r="40" spans="1:20" ht="13.5" customHeight="1" x14ac:dyDescent="0.2">
      <c r="A40" s="636"/>
      <c r="B40" s="651"/>
      <c r="C40" s="794" t="s">
        <v>1490</v>
      </c>
      <c r="D40" s="792"/>
      <c r="E40" s="792"/>
      <c r="F40" s="792"/>
      <c r="G40" s="792"/>
      <c r="H40" s="653"/>
      <c r="I40" s="212"/>
      <c r="J40" s="285"/>
      <c r="K40" s="285"/>
      <c r="L40" s="285"/>
      <c r="M40" s="285"/>
      <c r="N40" s="285"/>
      <c r="O40" s="285"/>
      <c r="P40" s="285"/>
      <c r="Q40" s="285"/>
      <c r="R40" s="285"/>
      <c r="S40" s="285"/>
      <c r="T40" s="285"/>
    </row>
    <row r="41" spans="1:20" x14ac:dyDescent="0.2">
      <c r="A41" s="636"/>
      <c r="B41" s="655">
        <v>1.2000000000000002</v>
      </c>
      <c r="C41" s="658" t="s">
        <v>738</v>
      </c>
      <c r="D41" s="653"/>
      <c r="E41" s="653"/>
      <c r="F41" s="653"/>
      <c r="G41" s="653"/>
      <c r="H41" s="653"/>
      <c r="I41" s="212"/>
      <c r="J41" s="285"/>
      <c r="K41" s="285"/>
      <c r="L41" s="285"/>
      <c r="M41" s="285"/>
      <c r="N41" s="285"/>
      <c r="O41" s="285"/>
      <c r="P41" s="285"/>
      <c r="Q41" s="285"/>
      <c r="R41" s="285"/>
      <c r="S41" s="285"/>
      <c r="T41" s="285"/>
    </row>
    <row r="42" spans="1:20" x14ac:dyDescent="0.2">
      <c r="A42" s="636"/>
      <c r="B42" s="637"/>
      <c r="C42" s="791" t="s">
        <v>1312</v>
      </c>
      <c r="D42" s="791"/>
      <c r="E42" s="791"/>
      <c r="F42" s="791"/>
      <c r="G42" s="791"/>
      <c r="H42" s="653"/>
      <c r="I42" s="285"/>
      <c r="J42" s="285"/>
      <c r="K42" s="285"/>
      <c r="L42" s="285"/>
      <c r="M42" s="285"/>
      <c r="N42" s="285"/>
      <c r="O42" s="285"/>
      <c r="P42" s="285"/>
      <c r="Q42" s="285"/>
      <c r="R42" s="285"/>
      <c r="S42" s="285"/>
      <c r="T42" s="285"/>
    </row>
    <row r="43" spans="1:20" ht="42" customHeight="1" x14ac:dyDescent="0.2">
      <c r="A43" s="636"/>
      <c r="B43" s="637"/>
      <c r="C43" s="791" t="s">
        <v>739</v>
      </c>
      <c r="D43" s="791"/>
      <c r="E43" s="791"/>
      <c r="F43" s="791"/>
      <c r="G43" s="791"/>
      <c r="H43" s="653"/>
      <c r="I43" s="285"/>
      <c r="J43" s="285"/>
      <c r="K43" s="285"/>
      <c r="L43" s="285"/>
      <c r="M43" s="285"/>
      <c r="N43" s="285"/>
      <c r="O43" s="285"/>
      <c r="P43" s="285"/>
      <c r="Q43" s="285"/>
      <c r="R43" s="285"/>
      <c r="S43" s="285"/>
      <c r="T43" s="211" t="s">
        <v>537</v>
      </c>
    </row>
    <row r="44" spans="1:20" x14ac:dyDescent="0.2">
      <c r="A44" s="636"/>
      <c r="B44" s="637"/>
      <c r="C44" s="653"/>
      <c r="D44" s="653"/>
      <c r="E44" s="653"/>
      <c r="F44" s="653"/>
      <c r="G44" s="653"/>
      <c r="H44" s="653"/>
      <c r="I44" s="285"/>
      <c r="J44" s="285"/>
      <c r="K44" s="285"/>
      <c r="L44" s="285"/>
      <c r="M44" s="285"/>
      <c r="N44" s="285"/>
      <c r="O44" s="285"/>
      <c r="P44" s="285"/>
      <c r="Q44" s="285"/>
      <c r="R44" s="285"/>
      <c r="S44" s="285"/>
      <c r="T44" s="211"/>
    </row>
    <row r="45" spans="1:20" ht="12.75" customHeight="1" x14ac:dyDescent="0.2">
      <c r="A45" s="636"/>
      <c r="B45" s="637"/>
      <c r="C45" s="791" t="s">
        <v>740</v>
      </c>
      <c r="D45" s="791"/>
      <c r="E45" s="791"/>
      <c r="F45" s="791"/>
      <c r="G45" s="791"/>
      <c r="H45" s="653"/>
      <c r="I45" s="285"/>
      <c r="J45" s="285"/>
      <c r="K45" s="285"/>
      <c r="L45" s="285"/>
      <c r="M45" s="285"/>
      <c r="N45" s="285"/>
      <c r="O45" s="285"/>
      <c r="P45" s="285"/>
      <c r="Q45" s="285"/>
      <c r="R45" s="285"/>
      <c r="S45" s="285"/>
      <c r="T45" s="285"/>
    </row>
    <row r="46" spans="1:20" ht="12.75" customHeight="1" x14ac:dyDescent="0.2">
      <c r="A46" s="636"/>
      <c r="B46" s="637"/>
      <c r="C46" s="653"/>
      <c r="D46" s="653"/>
      <c r="E46" s="653"/>
      <c r="F46" s="653"/>
      <c r="G46" s="653"/>
      <c r="H46" s="653"/>
      <c r="I46" s="285"/>
      <c r="J46" s="285"/>
      <c r="K46" s="285"/>
      <c r="L46" s="285"/>
      <c r="M46" s="285"/>
      <c r="N46" s="285"/>
      <c r="O46" s="285"/>
      <c r="P46" s="285"/>
      <c r="Q46" s="285"/>
      <c r="R46" s="285"/>
      <c r="S46" s="285"/>
      <c r="T46" s="285"/>
    </row>
    <row r="47" spans="1:20" ht="56.25" customHeight="1" x14ac:dyDescent="0.2">
      <c r="A47" s="636"/>
      <c r="B47" s="637"/>
      <c r="C47" s="792" t="s">
        <v>741</v>
      </c>
      <c r="D47" s="792"/>
      <c r="E47" s="792"/>
      <c r="F47" s="792"/>
      <c r="G47" s="792"/>
      <c r="H47" s="653"/>
      <c r="I47" s="285"/>
      <c r="J47" s="285"/>
      <c r="K47" s="285"/>
      <c r="L47" s="285"/>
      <c r="M47" s="285"/>
      <c r="N47" s="285"/>
      <c r="O47" s="285"/>
      <c r="P47" s="285"/>
      <c r="Q47" s="285"/>
      <c r="R47" s="285"/>
      <c r="S47" s="285"/>
      <c r="T47" s="285"/>
    </row>
    <row r="48" spans="1:20" x14ac:dyDescent="0.2">
      <c r="A48" s="636"/>
      <c r="B48" s="637"/>
      <c r="C48" s="643"/>
      <c r="D48" s="643"/>
      <c r="E48" s="643"/>
      <c r="F48" s="643"/>
      <c r="G48" s="643"/>
      <c r="H48" s="653"/>
      <c r="I48" s="285"/>
      <c r="J48" s="285"/>
      <c r="K48" s="285"/>
      <c r="L48" s="285"/>
      <c r="M48" s="285"/>
      <c r="N48" s="285"/>
      <c r="O48" s="285"/>
      <c r="P48" s="285"/>
      <c r="Q48" s="285"/>
      <c r="R48" s="285"/>
      <c r="S48" s="285"/>
      <c r="T48" s="285"/>
    </row>
    <row r="49" spans="1:20" ht="42" customHeight="1" x14ac:dyDescent="0.2">
      <c r="A49" s="636"/>
      <c r="B49" s="637"/>
      <c r="C49" s="792" t="s">
        <v>1313</v>
      </c>
      <c r="D49" s="792"/>
      <c r="E49" s="792"/>
      <c r="F49" s="792"/>
      <c r="G49" s="792"/>
      <c r="H49" s="653"/>
      <c r="I49" s="285"/>
      <c r="J49" s="285"/>
      <c r="K49" s="285"/>
      <c r="L49" s="285"/>
      <c r="M49" s="285"/>
      <c r="N49" s="285"/>
      <c r="O49" s="285"/>
      <c r="P49" s="285"/>
      <c r="Q49" s="285"/>
      <c r="R49" s="285"/>
      <c r="S49" s="285"/>
      <c r="T49" s="285"/>
    </row>
    <row r="50" spans="1:20" x14ac:dyDescent="0.2">
      <c r="A50" s="636"/>
      <c r="B50" s="637"/>
      <c r="C50" s="643"/>
      <c r="D50" s="643"/>
      <c r="E50" s="643"/>
      <c r="F50" s="643"/>
      <c r="G50" s="643"/>
      <c r="H50" s="653"/>
      <c r="I50" s="285"/>
      <c r="J50" s="285"/>
      <c r="K50" s="285"/>
      <c r="L50" s="285"/>
      <c r="M50" s="285"/>
      <c r="N50" s="285"/>
      <c r="O50" s="285"/>
      <c r="P50" s="285"/>
      <c r="Q50" s="285"/>
      <c r="R50" s="285"/>
      <c r="S50" s="285"/>
      <c r="T50" s="285"/>
    </row>
    <row r="51" spans="1:20" ht="53.25" customHeight="1" x14ac:dyDescent="0.2">
      <c r="A51" s="636"/>
      <c r="B51" s="637"/>
      <c r="C51" s="792" t="s">
        <v>742</v>
      </c>
      <c r="D51" s="792"/>
      <c r="E51" s="792"/>
      <c r="F51" s="792"/>
      <c r="G51" s="792"/>
      <c r="H51" s="653"/>
      <c r="I51" s="654"/>
      <c r="J51" s="648"/>
      <c r="K51" s="647"/>
      <c r="L51" s="647"/>
      <c r="M51" s="647"/>
      <c r="N51" s="647"/>
      <c r="O51" s="649"/>
      <c r="P51" s="641"/>
      <c r="Q51" s="641"/>
      <c r="R51" s="641"/>
      <c r="S51" s="211"/>
      <c r="T51" s="211"/>
    </row>
    <row r="52" spans="1:20" x14ac:dyDescent="0.2">
      <c r="A52" s="636"/>
      <c r="B52" s="637"/>
      <c r="C52" s="643"/>
      <c r="D52" s="643"/>
      <c r="E52" s="643"/>
      <c r="F52" s="643"/>
      <c r="G52" s="643"/>
      <c r="H52" s="653"/>
      <c r="I52" s="654"/>
      <c r="J52" s="647"/>
      <c r="K52" s="647"/>
      <c r="L52" s="647"/>
      <c r="M52" s="647"/>
      <c r="N52" s="647"/>
      <c r="O52" s="647"/>
      <c r="P52" s="641"/>
      <c r="Q52" s="641"/>
      <c r="R52" s="641"/>
      <c r="S52" s="211"/>
      <c r="T52" s="211"/>
    </row>
    <row r="53" spans="1:20" ht="54.75" customHeight="1" x14ac:dyDescent="0.2">
      <c r="A53" s="636"/>
      <c r="B53" s="637"/>
      <c r="C53" s="792" t="s">
        <v>743</v>
      </c>
      <c r="D53" s="792"/>
      <c r="E53" s="792"/>
      <c r="F53" s="792"/>
      <c r="G53" s="792"/>
      <c r="H53" s="653"/>
      <c r="I53" s="218"/>
      <c r="J53" s="640"/>
      <c r="K53" s="641"/>
      <c r="L53" s="641"/>
      <c r="M53" s="641"/>
      <c r="N53" s="641"/>
      <c r="O53" s="641"/>
      <c r="P53" s="641"/>
      <c r="Q53" s="641"/>
      <c r="R53" s="641"/>
      <c r="S53" s="211"/>
      <c r="T53" s="211"/>
    </row>
    <row r="54" spans="1:20" x14ac:dyDescent="0.2">
      <c r="A54" s="636"/>
      <c r="B54" s="637"/>
      <c r="C54" s="643"/>
      <c r="D54" s="643"/>
      <c r="E54" s="643"/>
      <c r="F54" s="643"/>
      <c r="G54" s="643"/>
      <c r="H54" s="653"/>
      <c r="I54" s="218"/>
      <c r="J54" s="640"/>
      <c r="K54" s="641"/>
      <c r="L54" s="641"/>
      <c r="M54" s="641"/>
      <c r="N54" s="641"/>
      <c r="O54" s="641"/>
      <c r="P54" s="641"/>
      <c r="Q54" s="641"/>
      <c r="R54" s="641"/>
      <c r="S54" s="211"/>
      <c r="T54" s="211"/>
    </row>
    <row r="55" spans="1:20" ht="28.5" customHeight="1" x14ac:dyDescent="0.2">
      <c r="A55" s="636"/>
      <c r="B55" s="637"/>
      <c r="C55" s="792" t="s">
        <v>744</v>
      </c>
      <c r="D55" s="792"/>
      <c r="E55" s="792"/>
      <c r="F55" s="792"/>
      <c r="G55" s="792"/>
      <c r="H55" s="653"/>
      <c r="I55" s="218"/>
      <c r="J55" s="640"/>
      <c r="K55" s="641"/>
      <c r="L55" s="641"/>
      <c r="M55" s="641"/>
      <c r="N55" s="641"/>
      <c r="O55" s="641"/>
      <c r="P55" s="641"/>
      <c r="Q55" s="641"/>
      <c r="R55" s="641"/>
      <c r="S55" s="211"/>
      <c r="T55" s="211"/>
    </row>
    <row r="56" spans="1:20" x14ac:dyDescent="0.2">
      <c r="A56" s="636"/>
      <c r="B56" s="637"/>
      <c r="C56" s="643"/>
      <c r="D56" s="643"/>
      <c r="E56" s="643"/>
      <c r="F56" s="643"/>
      <c r="G56" s="643"/>
      <c r="H56" s="653"/>
      <c r="I56" s="218"/>
      <c r="J56" s="640"/>
      <c r="K56" s="641"/>
      <c r="L56" s="641"/>
      <c r="M56" s="641"/>
      <c r="N56" s="641"/>
      <c r="O56" s="641"/>
      <c r="P56" s="641"/>
      <c r="Q56" s="641"/>
      <c r="R56" s="641"/>
      <c r="S56" s="211"/>
      <c r="T56" s="211"/>
    </row>
    <row r="57" spans="1:20" x14ac:dyDescent="0.2">
      <c r="A57" s="636"/>
      <c r="B57" s="637"/>
      <c r="C57" s="792" t="s">
        <v>745</v>
      </c>
      <c r="D57" s="792"/>
      <c r="E57" s="792"/>
      <c r="F57" s="792"/>
      <c r="G57" s="792"/>
      <c r="H57" s="653"/>
      <c r="I57" s="218"/>
      <c r="J57" s="640"/>
      <c r="K57" s="641"/>
      <c r="L57" s="641"/>
      <c r="M57" s="641"/>
      <c r="N57" s="641"/>
      <c r="O57" s="641"/>
      <c r="P57" s="641"/>
      <c r="Q57" s="641"/>
      <c r="R57" s="641"/>
      <c r="S57" s="211"/>
      <c r="T57" s="211"/>
    </row>
    <row r="58" spans="1:20" ht="25.5" customHeight="1" x14ac:dyDescent="0.2">
      <c r="A58" s="636"/>
      <c r="B58" s="637"/>
      <c r="C58" s="792" t="s">
        <v>746</v>
      </c>
      <c r="D58" s="792"/>
      <c r="E58" s="792"/>
      <c r="F58" s="792"/>
      <c r="G58" s="792"/>
      <c r="H58" s="653"/>
      <c r="I58" s="218"/>
      <c r="J58" s="640"/>
      <c r="K58" s="641"/>
      <c r="L58" s="641"/>
      <c r="M58" s="641"/>
      <c r="N58" s="641"/>
      <c r="O58" s="641"/>
      <c r="P58" s="641"/>
      <c r="Q58" s="641"/>
      <c r="R58" s="641"/>
      <c r="S58" s="211"/>
      <c r="T58" s="211"/>
    </row>
    <row r="59" spans="1:20" x14ac:dyDescent="0.2">
      <c r="A59" s="636"/>
      <c r="B59" s="637"/>
      <c r="C59" s="790" t="s">
        <v>747</v>
      </c>
      <c r="D59" s="790"/>
      <c r="E59" s="790"/>
      <c r="F59" s="790"/>
      <c r="G59" s="790"/>
      <c r="H59" s="653"/>
      <c r="I59" s="212"/>
      <c r="J59" s="640"/>
      <c r="K59" s="641"/>
      <c r="L59" s="641"/>
      <c r="M59" s="641"/>
      <c r="N59" s="641"/>
      <c r="O59" s="641"/>
      <c r="P59" s="641"/>
      <c r="Q59" s="641"/>
      <c r="R59" s="641"/>
      <c r="S59" s="211"/>
      <c r="T59" s="211"/>
    </row>
    <row r="60" spans="1:20" ht="27" customHeight="1" x14ac:dyDescent="0.2">
      <c r="A60" s="636"/>
      <c r="B60" s="637"/>
      <c r="C60" s="792" t="s">
        <v>748</v>
      </c>
      <c r="D60" s="792"/>
      <c r="E60" s="792"/>
      <c r="F60" s="792"/>
      <c r="G60" s="792"/>
      <c r="H60" s="653"/>
      <c r="I60" s="212"/>
      <c r="J60" s="640"/>
      <c r="K60" s="641"/>
      <c r="L60" s="641"/>
      <c r="M60" s="641"/>
      <c r="N60" s="641"/>
      <c r="O60" s="641"/>
      <c r="P60" s="641"/>
      <c r="Q60" s="641"/>
      <c r="R60" s="641"/>
      <c r="S60" s="211"/>
      <c r="T60" s="211"/>
    </row>
    <row r="61" spans="1:20" x14ac:dyDescent="0.2">
      <c r="A61" s="636"/>
      <c r="B61" s="637"/>
      <c r="C61" s="643"/>
      <c r="D61" s="643"/>
      <c r="E61" s="643"/>
      <c r="F61" s="643"/>
      <c r="G61" s="643"/>
      <c r="H61" s="653"/>
      <c r="I61" s="212"/>
      <c r="J61" s="640"/>
      <c r="K61" s="641"/>
      <c r="L61" s="641"/>
      <c r="M61" s="641"/>
      <c r="N61" s="641"/>
      <c r="O61" s="641"/>
      <c r="P61" s="641"/>
      <c r="Q61" s="641"/>
      <c r="R61" s="641"/>
      <c r="S61" s="211"/>
      <c r="T61" s="211"/>
    </row>
    <row r="62" spans="1:20" ht="43.5" customHeight="1" x14ac:dyDescent="0.2">
      <c r="A62" s="636"/>
      <c r="B62" s="637"/>
      <c r="C62" s="792" t="s">
        <v>749</v>
      </c>
      <c r="D62" s="792"/>
      <c r="E62" s="792"/>
      <c r="F62" s="792"/>
      <c r="G62" s="792"/>
      <c r="H62" s="653"/>
      <c r="I62" s="218"/>
      <c r="J62" s="640"/>
      <c r="K62" s="641"/>
      <c r="L62" s="641"/>
      <c r="M62" s="641"/>
      <c r="N62" s="641"/>
      <c r="O62" s="641"/>
      <c r="P62" s="641"/>
      <c r="Q62" s="641"/>
      <c r="R62" s="641"/>
      <c r="S62" s="211"/>
      <c r="T62" s="211"/>
    </row>
    <row r="63" spans="1:20" x14ac:dyDescent="0.2">
      <c r="A63" s="636"/>
      <c r="B63" s="637"/>
      <c r="C63" s="791"/>
      <c r="D63" s="791"/>
      <c r="E63" s="791"/>
      <c r="F63" s="791"/>
      <c r="G63" s="791"/>
      <c r="H63" s="653"/>
      <c r="I63" s="218"/>
      <c r="J63" s="640"/>
      <c r="K63" s="641"/>
      <c r="L63" s="641"/>
      <c r="M63" s="641"/>
      <c r="N63" s="641"/>
      <c r="O63" s="641"/>
      <c r="P63" s="641"/>
      <c r="Q63" s="641"/>
      <c r="R63" s="641"/>
      <c r="S63" s="211"/>
      <c r="T63" s="211"/>
    </row>
    <row r="64" spans="1:20" x14ac:dyDescent="0.2">
      <c r="A64" s="636"/>
      <c r="B64" s="637"/>
      <c r="C64" s="790" t="s">
        <v>750</v>
      </c>
      <c r="D64" s="791"/>
      <c r="E64" s="791"/>
      <c r="F64" s="791"/>
      <c r="G64" s="791"/>
      <c r="H64" s="653"/>
      <c r="I64" s="218"/>
      <c r="J64" s="640"/>
      <c r="K64" s="641"/>
      <c r="L64" s="641"/>
      <c r="M64" s="641"/>
      <c r="N64" s="641"/>
      <c r="O64" s="641"/>
      <c r="P64" s="641"/>
      <c r="Q64" s="641"/>
      <c r="R64" s="641"/>
      <c r="S64" s="211"/>
      <c r="T64" s="211"/>
    </row>
    <row r="65" spans="1:20" ht="30" customHeight="1" x14ac:dyDescent="0.2">
      <c r="A65" s="636"/>
      <c r="B65" s="637"/>
      <c r="C65" s="792" t="s">
        <v>751</v>
      </c>
      <c r="D65" s="792"/>
      <c r="E65" s="792"/>
      <c r="F65" s="792"/>
      <c r="G65" s="792"/>
      <c r="H65" s="653"/>
      <c r="I65" s="218"/>
      <c r="J65" s="640"/>
      <c r="K65" s="641"/>
      <c r="L65" s="641"/>
      <c r="M65" s="641"/>
      <c r="N65" s="641"/>
      <c r="O65" s="641"/>
      <c r="P65" s="641"/>
      <c r="Q65" s="641"/>
      <c r="R65" s="641"/>
      <c r="S65" s="211"/>
      <c r="T65" s="211"/>
    </row>
    <row r="66" spans="1:20" x14ac:dyDescent="0.2">
      <c r="A66" s="636"/>
      <c r="B66" s="637"/>
      <c r="C66" s="643"/>
      <c r="D66" s="643"/>
      <c r="E66" s="643"/>
      <c r="F66" s="643"/>
      <c r="G66" s="643"/>
      <c r="H66" s="653"/>
      <c r="I66" s="218"/>
      <c r="J66" s="640"/>
      <c r="K66" s="641"/>
      <c r="L66" s="641"/>
      <c r="M66" s="641"/>
      <c r="N66" s="641"/>
      <c r="O66" s="641"/>
      <c r="P66" s="641"/>
      <c r="Q66" s="641"/>
      <c r="R66" s="641"/>
      <c r="S66" s="211"/>
      <c r="T66" s="211"/>
    </row>
    <row r="67" spans="1:20" x14ac:dyDescent="0.2">
      <c r="A67" s="636"/>
      <c r="B67" s="637"/>
      <c r="C67" s="791" t="s">
        <v>752</v>
      </c>
      <c r="D67" s="791"/>
      <c r="E67" s="791"/>
      <c r="F67" s="791"/>
      <c r="G67" s="791"/>
      <c r="H67" s="653"/>
      <c r="I67" s="218"/>
      <c r="J67" s="640"/>
      <c r="K67" s="641"/>
      <c r="L67" s="641"/>
      <c r="M67" s="641"/>
      <c r="N67" s="641"/>
      <c r="O67" s="641"/>
      <c r="P67" s="641"/>
      <c r="Q67" s="641"/>
      <c r="R67" s="641"/>
      <c r="S67" s="211"/>
      <c r="T67" s="211"/>
    </row>
    <row r="68" spans="1:20" x14ac:dyDescent="0.2">
      <c r="A68" s="636"/>
      <c r="B68" s="637"/>
      <c r="C68" s="653"/>
      <c r="D68" s="653"/>
      <c r="E68" s="653"/>
      <c r="F68" s="653"/>
      <c r="G68" s="653"/>
      <c r="H68" s="653"/>
      <c r="I68" s="218"/>
      <c r="J68" s="640"/>
      <c r="K68" s="641"/>
      <c r="L68" s="641"/>
      <c r="M68" s="641"/>
      <c r="N68" s="641"/>
      <c r="O68" s="641"/>
      <c r="P68" s="641"/>
      <c r="Q68" s="641"/>
      <c r="R68" s="641"/>
      <c r="S68" s="211"/>
      <c r="T68" s="211"/>
    </row>
    <row r="69" spans="1:20" ht="69" customHeight="1" x14ac:dyDescent="0.2">
      <c r="A69" s="636"/>
      <c r="B69" s="637"/>
      <c r="C69" s="792" t="s">
        <v>753</v>
      </c>
      <c r="D69" s="792"/>
      <c r="E69" s="792"/>
      <c r="F69" s="792"/>
      <c r="G69" s="792"/>
      <c r="H69" s="653"/>
      <c r="I69" s="218"/>
      <c r="J69" s="640"/>
      <c r="K69" s="641"/>
      <c r="L69" s="641"/>
      <c r="M69" s="641"/>
      <c r="N69" s="641"/>
      <c r="O69" s="641"/>
      <c r="P69" s="641"/>
      <c r="Q69" s="641"/>
      <c r="R69" s="641"/>
      <c r="S69" s="211"/>
      <c r="T69" s="211"/>
    </row>
    <row r="70" spans="1:20" x14ac:dyDescent="0.2">
      <c r="A70" s="636"/>
      <c r="B70" s="637"/>
      <c r="C70" s="643"/>
      <c r="D70" s="643"/>
      <c r="E70" s="643"/>
      <c r="F70" s="643"/>
      <c r="G70" s="643"/>
      <c r="H70" s="653"/>
      <c r="I70" s="218"/>
      <c r="J70" s="640"/>
      <c r="K70" s="641"/>
      <c r="L70" s="641"/>
      <c r="M70" s="641"/>
      <c r="N70" s="641"/>
      <c r="O70" s="641"/>
      <c r="P70" s="641"/>
      <c r="Q70" s="641"/>
      <c r="R70" s="641"/>
      <c r="S70" s="211"/>
      <c r="T70" s="211"/>
    </row>
    <row r="71" spans="1:20" x14ac:dyDescent="0.2">
      <c r="A71" s="636"/>
      <c r="B71" s="637"/>
      <c r="C71" s="791" t="s">
        <v>754</v>
      </c>
      <c r="D71" s="791"/>
      <c r="E71" s="791"/>
      <c r="F71" s="791"/>
      <c r="G71" s="791"/>
      <c r="H71" s="653"/>
      <c r="I71" s="218"/>
      <c r="J71" s="640"/>
      <c r="K71" s="641"/>
      <c r="L71" s="641"/>
      <c r="M71" s="641"/>
      <c r="N71" s="641"/>
      <c r="O71" s="641"/>
      <c r="P71" s="641"/>
      <c r="Q71" s="641"/>
      <c r="R71" s="641"/>
      <c r="S71" s="211"/>
      <c r="T71" s="211"/>
    </row>
    <row r="72" spans="1:20" ht="15.75" customHeight="1" x14ac:dyDescent="0.2">
      <c r="A72" s="636"/>
      <c r="B72" s="637"/>
      <c r="C72" s="650" t="s">
        <v>840</v>
      </c>
      <c r="D72" s="653"/>
      <c r="E72" s="653"/>
      <c r="F72" s="658" t="s">
        <v>841</v>
      </c>
      <c r="G72" s="653"/>
      <c r="H72" s="653"/>
      <c r="I72" s="218"/>
      <c r="J72" s="640"/>
      <c r="K72" s="641"/>
      <c r="L72" s="641"/>
      <c r="M72" s="641"/>
      <c r="N72" s="641"/>
      <c r="O72" s="641"/>
      <c r="P72" s="641"/>
      <c r="Q72" s="641"/>
      <c r="R72" s="641"/>
      <c r="S72" s="211"/>
      <c r="T72" s="211"/>
    </row>
    <row r="73" spans="1:20" x14ac:dyDescent="0.2">
      <c r="A73" s="636"/>
      <c r="B73" s="637"/>
      <c r="C73" s="643" t="s">
        <v>483</v>
      </c>
      <c r="D73" s="653"/>
      <c r="E73" s="653"/>
      <c r="F73" s="683" t="s">
        <v>1218</v>
      </c>
      <c r="G73" s="653"/>
      <c r="H73" s="653"/>
      <c r="I73" s="218"/>
      <c r="J73" s="640"/>
      <c r="K73" s="641"/>
      <c r="L73" s="641"/>
      <c r="M73" s="641"/>
      <c r="N73" s="641"/>
      <c r="O73" s="641"/>
      <c r="P73" s="641"/>
      <c r="Q73" s="641"/>
      <c r="R73" s="641"/>
      <c r="S73" s="211"/>
      <c r="T73" s="211"/>
    </row>
    <row r="74" spans="1:20" x14ac:dyDescent="0.2">
      <c r="A74" s="636"/>
      <c r="B74" s="637"/>
      <c r="C74" s="643" t="s">
        <v>835</v>
      </c>
      <c r="D74" s="653"/>
      <c r="E74" s="653"/>
      <c r="F74" s="683" t="s">
        <v>1219</v>
      </c>
      <c r="G74" s="653"/>
      <c r="H74" s="653"/>
      <c r="I74" s="218"/>
      <c r="J74" s="640"/>
      <c r="K74" s="641"/>
      <c r="L74" s="641"/>
      <c r="M74" s="641"/>
      <c r="N74" s="641"/>
      <c r="O74" s="641"/>
      <c r="P74" s="641"/>
      <c r="Q74" s="641"/>
      <c r="R74" s="641"/>
      <c r="S74" s="211"/>
      <c r="T74" s="211"/>
    </row>
    <row r="75" spans="1:20" x14ac:dyDescent="0.2">
      <c r="A75" s="636"/>
      <c r="B75" s="637"/>
      <c r="C75" s="643" t="s">
        <v>836</v>
      </c>
      <c r="D75" s="653"/>
      <c r="E75" s="653"/>
      <c r="F75" s="683" t="s">
        <v>1220</v>
      </c>
      <c r="G75" s="653"/>
      <c r="H75" s="653"/>
      <c r="I75" s="218"/>
      <c r="J75" s="640"/>
      <c r="K75" s="641"/>
      <c r="L75" s="641"/>
      <c r="M75" s="641"/>
      <c r="N75" s="641"/>
      <c r="O75" s="641"/>
      <c r="P75" s="641"/>
      <c r="Q75" s="641"/>
      <c r="R75" s="641"/>
      <c r="S75" s="211"/>
      <c r="T75" s="211"/>
    </row>
    <row r="76" spans="1:20" x14ac:dyDescent="0.2">
      <c r="A76" s="636"/>
      <c r="B76" s="637"/>
      <c r="C76" s="643" t="s">
        <v>837</v>
      </c>
      <c r="D76" s="653"/>
      <c r="E76" s="653"/>
      <c r="F76" s="683" t="s">
        <v>1220</v>
      </c>
      <c r="G76" s="653"/>
      <c r="H76" s="653"/>
      <c r="I76" s="218"/>
      <c r="J76" s="640"/>
      <c r="K76" s="641"/>
      <c r="L76" s="641"/>
      <c r="M76" s="641"/>
      <c r="N76" s="641"/>
      <c r="O76" s="641"/>
      <c r="P76" s="641"/>
      <c r="Q76" s="641"/>
      <c r="R76" s="641"/>
      <c r="S76" s="211"/>
      <c r="T76" s="211"/>
    </row>
    <row r="77" spans="1:20" x14ac:dyDescent="0.2">
      <c r="A77" s="636"/>
      <c r="B77" s="637"/>
      <c r="C77" s="643" t="s">
        <v>838</v>
      </c>
      <c r="D77" s="653"/>
      <c r="E77" s="653"/>
      <c r="F77" s="683" t="s">
        <v>1221</v>
      </c>
      <c r="G77" s="653"/>
      <c r="H77" s="653"/>
      <c r="I77" s="218"/>
      <c r="J77" s="640"/>
      <c r="K77" s="641"/>
      <c r="L77" s="641"/>
      <c r="M77" s="641"/>
      <c r="N77" s="641"/>
      <c r="O77" s="641"/>
      <c r="P77" s="641"/>
      <c r="Q77" s="641"/>
      <c r="R77" s="641"/>
      <c r="S77" s="211"/>
      <c r="T77" s="211"/>
    </row>
    <row r="78" spans="1:20" x14ac:dyDescent="0.2">
      <c r="A78" s="636"/>
      <c r="B78" s="637"/>
      <c r="C78" s="643" t="s">
        <v>486</v>
      </c>
      <c r="D78" s="653"/>
      <c r="E78" s="653"/>
      <c r="F78" s="683" t="s">
        <v>1219</v>
      </c>
      <c r="G78" s="653"/>
      <c r="H78" s="653"/>
      <c r="I78" s="218"/>
      <c r="J78" s="640"/>
      <c r="K78" s="641"/>
      <c r="L78" s="641"/>
      <c r="M78" s="641"/>
      <c r="N78" s="641"/>
      <c r="O78" s="641"/>
      <c r="P78" s="641"/>
      <c r="Q78" s="641"/>
      <c r="R78" s="641"/>
      <c r="S78" s="211"/>
      <c r="T78" s="211"/>
    </row>
    <row r="79" spans="1:20" x14ac:dyDescent="0.2">
      <c r="A79" s="636"/>
      <c r="B79" s="637"/>
      <c r="C79" s="643" t="s">
        <v>839</v>
      </c>
      <c r="D79" s="653"/>
      <c r="E79" s="653"/>
      <c r="F79" s="683" t="s">
        <v>1222</v>
      </c>
      <c r="G79" s="653"/>
      <c r="H79" s="653"/>
      <c r="I79" s="218"/>
      <c r="J79" s="640"/>
      <c r="K79" s="641"/>
      <c r="L79" s="641"/>
      <c r="M79" s="641"/>
      <c r="N79" s="641"/>
      <c r="O79" s="641"/>
      <c r="P79" s="641"/>
      <c r="Q79" s="641"/>
      <c r="R79" s="641"/>
      <c r="S79" s="211"/>
      <c r="T79" s="211"/>
    </row>
    <row r="80" spans="1:20" x14ac:dyDescent="0.2">
      <c r="A80" s="636"/>
      <c r="B80" s="637"/>
      <c r="C80" s="643" t="s">
        <v>407</v>
      </c>
      <c r="D80" s="653"/>
      <c r="E80" s="653"/>
      <c r="F80" s="683" t="s">
        <v>1223</v>
      </c>
      <c r="G80" s="653"/>
      <c r="H80" s="653"/>
      <c r="I80" s="218"/>
      <c r="J80" s="640"/>
      <c r="K80" s="641"/>
      <c r="L80" s="641"/>
      <c r="M80" s="641"/>
      <c r="N80" s="641"/>
      <c r="O80" s="641"/>
      <c r="P80" s="641"/>
      <c r="Q80" s="641"/>
      <c r="R80" s="641"/>
      <c r="S80" s="211"/>
      <c r="T80" s="211"/>
    </row>
    <row r="81" spans="1:20" x14ac:dyDescent="0.2">
      <c r="A81" s="636"/>
      <c r="B81" s="637"/>
      <c r="C81" s="791"/>
      <c r="D81" s="791"/>
      <c r="E81" s="791"/>
      <c r="F81" s="791"/>
      <c r="G81" s="791"/>
      <c r="H81" s="653"/>
      <c r="I81" s="218"/>
      <c r="J81" s="640"/>
      <c r="K81" s="641"/>
      <c r="L81" s="641"/>
      <c r="M81" s="641"/>
      <c r="N81" s="641"/>
      <c r="O81" s="641"/>
      <c r="P81" s="641"/>
      <c r="Q81" s="641"/>
      <c r="R81" s="641"/>
      <c r="S81" s="211"/>
      <c r="T81" s="211"/>
    </row>
    <row r="82" spans="1:20" x14ac:dyDescent="0.2">
      <c r="A82" s="636"/>
      <c r="B82" s="637"/>
      <c r="C82" s="658" t="s">
        <v>40</v>
      </c>
      <c r="D82" s="658"/>
      <c r="E82" s="658"/>
      <c r="F82" s="653"/>
      <c r="G82" s="653"/>
      <c r="H82" s="653"/>
      <c r="I82" s="218"/>
      <c r="J82" s="640"/>
      <c r="K82" s="641"/>
      <c r="L82" s="641"/>
      <c r="M82" s="641"/>
      <c r="N82" s="641"/>
      <c r="O82" s="641"/>
      <c r="P82" s="641"/>
      <c r="Q82" s="641"/>
      <c r="R82" s="641"/>
      <c r="S82" s="211"/>
      <c r="T82" s="211"/>
    </row>
    <row r="83" spans="1:20" x14ac:dyDescent="0.2">
      <c r="A83" s="636"/>
      <c r="B83" s="637"/>
      <c r="C83" s="658"/>
      <c r="D83" s="658"/>
      <c r="E83" s="658"/>
      <c r="F83" s="653"/>
      <c r="G83" s="653"/>
      <c r="H83" s="653"/>
      <c r="I83" s="218"/>
      <c r="J83" s="640"/>
      <c r="K83" s="641"/>
      <c r="L83" s="641"/>
      <c r="M83" s="641"/>
      <c r="N83" s="641"/>
      <c r="O83" s="641"/>
      <c r="P83" s="641"/>
      <c r="Q83" s="641"/>
      <c r="R83" s="641"/>
      <c r="S83" s="211"/>
      <c r="T83" s="211"/>
    </row>
    <row r="84" spans="1:20" ht="29.25" customHeight="1" x14ac:dyDescent="0.2">
      <c r="A84" s="636"/>
      <c r="B84" s="657"/>
      <c r="C84" s="653" t="s">
        <v>486</v>
      </c>
      <c r="D84" s="796" t="s">
        <v>755</v>
      </c>
      <c r="E84" s="796"/>
      <c r="F84" s="796"/>
      <c r="H84" s="653"/>
      <c r="I84" s="218"/>
      <c r="J84" s="640"/>
      <c r="K84" s="641"/>
      <c r="L84" s="641"/>
      <c r="M84" s="641"/>
      <c r="N84" s="641"/>
      <c r="O84" s="641"/>
      <c r="P84" s="641"/>
      <c r="Q84" s="641"/>
      <c r="R84" s="641"/>
      <c r="S84" s="211"/>
      <c r="T84" s="211"/>
    </row>
    <row r="85" spans="1:20" ht="33" customHeight="1" x14ac:dyDescent="0.2">
      <c r="A85" s="636"/>
      <c r="B85" s="657"/>
      <c r="C85" s="653" t="s">
        <v>150</v>
      </c>
      <c r="D85" s="796" t="s">
        <v>755</v>
      </c>
      <c r="E85" s="796"/>
      <c r="F85" s="796"/>
      <c r="H85" s="653"/>
      <c r="I85" s="218"/>
      <c r="J85" s="640"/>
      <c r="K85" s="641"/>
      <c r="L85" s="641"/>
      <c r="M85" s="641"/>
      <c r="N85" s="641"/>
      <c r="O85" s="641"/>
      <c r="P85" s="641"/>
      <c r="Q85" s="641"/>
      <c r="R85" s="641"/>
      <c r="S85" s="211"/>
      <c r="T85" s="211"/>
    </row>
    <row r="86" spans="1:20" x14ac:dyDescent="0.2">
      <c r="A86" s="636"/>
      <c r="B86" s="657"/>
      <c r="C86" s="653"/>
      <c r="D86" s="658"/>
      <c r="E86" s="658"/>
      <c r="F86" s="653"/>
      <c r="G86" s="653"/>
      <c r="H86" s="653"/>
      <c r="I86" s="218"/>
      <c r="J86" s="640"/>
      <c r="K86" s="641"/>
      <c r="L86" s="641"/>
      <c r="M86" s="641"/>
      <c r="N86" s="641"/>
      <c r="O86" s="641"/>
      <c r="P86" s="641"/>
      <c r="Q86" s="641"/>
      <c r="R86" s="641"/>
      <c r="S86" s="211"/>
      <c r="T86" s="211"/>
    </row>
    <row r="87" spans="1:20" ht="27" customHeight="1" x14ac:dyDescent="0.2">
      <c r="A87" s="636"/>
      <c r="B87" s="637"/>
      <c r="C87" s="792" t="s">
        <v>756</v>
      </c>
      <c r="D87" s="792"/>
      <c r="E87" s="792"/>
      <c r="F87" s="792"/>
      <c r="G87" s="792"/>
      <c r="H87" s="653"/>
      <c r="I87" s="218"/>
      <c r="J87" s="640"/>
      <c r="K87" s="641"/>
      <c r="L87" s="641"/>
      <c r="M87" s="641"/>
      <c r="N87" s="641"/>
      <c r="O87" s="641"/>
      <c r="P87" s="641"/>
      <c r="Q87" s="641"/>
      <c r="R87" s="641"/>
      <c r="S87" s="211"/>
      <c r="T87" s="211"/>
    </row>
    <row r="88" spans="1:20" x14ac:dyDescent="0.2">
      <c r="A88" s="636"/>
      <c r="B88" s="637"/>
      <c r="C88" s="643"/>
      <c r="D88" s="643"/>
      <c r="E88" s="643"/>
      <c r="F88" s="643"/>
      <c r="G88" s="643"/>
      <c r="H88" s="653"/>
      <c r="I88" s="218"/>
      <c r="J88" s="640"/>
      <c r="K88" s="641"/>
      <c r="L88" s="641"/>
      <c r="M88" s="641"/>
      <c r="N88" s="641"/>
      <c r="O88" s="641"/>
      <c r="P88" s="641"/>
      <c r="Q88" s="641"/>
      <c r="R88" s="641"/>
      <c r="S88" s="211"/>
      <c r="T88" s="211"/>
    </row>
    <row r="89" spans="1:20" ht="31.5" customHeight="1" x14ac:dyDescent="0.2">
      <c r="A89" s="636"/>
      <c r="B89" s="637"/>
      <c r="C89" s="792" t="s">
        <v>757</v>
      </c>
      <c r="D89" s="792"/>
      <c r="E89" s="792"/>
      <c r="F89" s="792"/>
      <c r="G89" s="792"/>
      <c r="H89" s="653"/>
      <c r="I89" s="218"/>
      <c r="J89" s="640"/>
      <c r="K89" s="641"/>
      <c r="L89" s="641"/>
      <c r="M89" s="641"/>
      <c r="N89" s="641"/>
      <c r="O89" s="641"/>
      <c r="P89" s="641"/>
      <c r="Q89" s="641"/>
      <c r="R89" s="641"/>
      <c r="S89" s="211"/>
      <c r="T89" s="211"/>
    </row>
    <row r="90" spans="1:20" x14ac:dyDescent="0.2">
      <c r="A90" s="636"/>
      <c r="B90" s="637"/>
      <c r="C90" s="643"/>
      <c r="D90" s="643"/>
      <c r="E90" s="643"/>
      <c r="F90" s="643"/>
      <c r="G90" s="643"/>
      <c r="H90" s="653"/>
      <c r="I90" s="218"/>
      <c r="J90" s="640"/>
      <c r="K90" s="641"/>
      <c r="L90" s="641"/>
      <c r="M90" s="641"/>
      <c r="N90" s="641"/>
      <c r="O90" s="641"/>
      <c r="P90" s="641"/>
      <c r="Q90" s="641"/>
      <c r="R90" s="641"/>
      <c r="S90" s="211"/>
      <c r="T90" s="211"/>
    </row>
    <row r="91" spans="1:20" x14ac:dyDescent="0.2">
      <c r="A91" s="636"/>
      <c r="B91" s="637"/>
      <c r="C91" s="792" t="s">
        <v>758</v>
      </c>
      <c r="D91" s="792"/>
      <c r="E91" s="792"/>
      <c r="F91" s="792"/>
      <c r="G91" s="792"/>
      <c r="H91" s="653"/>
      <c r="I91" s="218"/>
      <c r="J91" s="640"/>
      <c r="K91" s="641"/>
      <c r="L91" s="641"/>
      <c r="M91" s="641"/>
      <c r="N91" s="641"/>
      <c r="O91" s="641"/>
      <c r="P91" s="641"/>
      <c r="Q91" s="641"/>
      <c r="R91" s="641"/>
      <c r="S91" s="211"/>
      <c r="T91" s="211"/>
    </row>
    <row r="92" spans="1:20" x14ac:dyDescent="0.2">
      <c r="A92" s="636"/>
      <c r="B92" s="637"/>
      <c r="C92" s="643"/>
      <c r="D92" s="643"/>
      <c r="E92" s="643"/>
      <c r="F92" s="643"/>
      <c r="G92" s="643">
        <v>152</v>
      </c>
      <c r="H92" s="653"/>
      <c r="I92" s="218"/>
      <c r="J92" s="640"/>
      <c r="K92" s="641"/>
      <c r="L92" s="641"/>
      <c r="M92" s="641"/>
      <c r="N92" s="641"/>
      <c r="O92" s="641"/>
      <c r="P92" s="641"/>
      <c r="Q92" s="641"/>
      <c r="R92" s="641"/>
      <c r="S92" s="211"/>
      <c r="T92" s="211"/>
    </row>
    <row r="93" spans="1:20" x14ac:dyDescent="0.2">
      <c r="A93" s="636"/>
      <c r="B93" s="637"/>
      <c r="C93" s="792" t="s">
        <v>759</v>
      </c>
      <c r="D93" s="792"/>
      <c r="E93" s="792"/>
      <c r="F93" s="792"/>
      <c r="G93" s="792"/>
      <c r="H93" s="653"/>
      <c r="I93" s="218"/>
      <c r="J93" s="640"/>
      <c r="K93" s="641"/>
      <c r="L93" s="641"/>
      <c r="M93" s="641"/>
      <c r="N93" s="641"/>
      <c r="O93" s="641"/>
      <c r="P93" s="641"/>
      <c r="Q93" s="641"/>
      <c r="R93" s="641"/>
      <c r="S93" s="211"/>
      <c r="T93" s="211"/>
    </row>
    <row r="94" spans="1:20" x14ac:dyDescent="0.2">
      <c r="A94" s="636"/>
      <c r="B94" s="637"/>
      <c r="C94" s="643"/>
      <c r="D94" s="643"/>
      <c r="E94" s="643"/>
      <c r="F94" s="643"/>
      <c r="G94" s="643"/>
      <c r="H94" s="653"/>
      <c r="I94" s="218"/>
      <c r="J94" s="640"/>
      <c r="K94" s="641"/>
      <c r="L94" s="641"/>
      <c r="M94" s="641"/>
      <c r="N94" s="641"/>
      <c r="O94" s="641"/>
      <c r="P94" s="641"/>
      <c r="Q94" s="641"/>
      <c r="R94" s="641"/>
      <c r="S94" s="211"/>
      <c r="T94" s="211"/>
    </row>
    <row r="95" spans="1:20" ht="30" customHeight="1" x14ac:dyDescent="0.2">
      <c r="A95" s="636"/>
      <c r="B95" s="637"/>
      <c r="C95" s="792" t="s">
        <v>760</v>
      </c>
      <c r="D95" s="792"/>
      <c r="E95" s="792"/>
      <c r="F95" s="792"/>
      <c r="G95" s="792"/>
      <c r="H95" s="653"/>
      <c r="I95" s="218"/>
      <c r="J95" s="640"/>
      <c r="K95" s="641"/>
      <c r="L95" s="641"/>
      <c r="M95" s="641"/>
      <c r="N95" s="641"/>
      <c r="O95" s="641"/>
      <c r="P95" s="641"/>
      <c r="Q95" s="641"/>
      <c r="R95" s="641"/>
      <c r="S95" s="211"/>
      <c r="T95" s="211"/>
    </row>
    <row r="96" spans="1:20" x14ac:dyDescent="0.2">
      <c r="A96" s="636"/>
      <c r="B96" s="637"/>
      <c r="C96" s="643"/>
      <c r="D96" s="643"/>
      <c r="E96" s="643"/>
      <c r="F96" s="643"/>
      <c r="G96" s="643"/>
      <c r="H96" s="653"/>
      <c r="I96" s="218"/>
      <c r="J96" s="640"/>
      <c r="K96" s="641"/>
      <c r="L96" s="641"/>
      <c r="M96" s="641"/>
      <c r="N96" s="641"/>
      <c r="O96" s="641"/>
      <c r="P96" s="641"/>
      <c r="Q96" s="641"/>
      <c r="R96" s="641"/>
      <c r="S96" s="211"/>
      <c r="T96" s="211"/>
    </row>
    <row r="97" spans="1:20" ht="54.75" customHeight="1" x14ac:dyDescent="0.2">
      <c r="A97" s="636"/>
      <c r="B97" s="637"/>
      <c r="C97" s="792" t="s">
        <v>761</v>
      </c>
      <c r="D97" s="792"/>
      <c r="E97" s="792"/>
      <c r="F97" s="792"/>
      <c r="G97" s="792"/>
      <c r="H97" s="653"/>
      <c r="I97" s="218"/>
      <c r="J97" s="640"/>
      <c r="K97" s="641"/>
      <c r="L97" s="641"/>
      <c r="M97" s="641"/>
      <c r="N97" s="641"/>
      <c r="O97" s="641"/>
      <c r="P97" s="641"/>
      <c r="Q97" s="641"/>
      <c r="R97" s="641"/>
      <c r="S97" s="211"/>
      <c r="T97" s="211"/>
    </row>
    <row r="98" spans="1:20" x14ac:dyDescent="0.2">
      <c r="A98" s="636"/>
      <c r="B98" s="637"/>
      <c r="C98" s="643"/>
      <c r="D98" s="643"/>
      <c r="E98" s="643"/>
      <c r="F98" s="643"/>
      <c r="G98" s="643"/>
      <c r="H98" s="653"/>
      <c r="I98" s="218"/>
      <c r="J98" s="640"/>
      <c r="K98" s="641"/>
      <c r="L98" s="641"/>
      <c r="M98" s="641"/>
      <c r="N98" s="641"/>
      <c r="O98" s="641"/>
      <c r="P98" s="641"/>
      <c r="Q98" s="641"/>
      <c r="R98" s="641"/>
      <c r="S98" s="211"/>
      <c r="T98" s="211"/>
    </row>
    <row r="99" spans="1:20" ht="67.5" customHeight="1" x14ac:dyDescent="0.2">
      <c r="A99" s="636"/>
      <c r="B99" s="637"/>
      <c r="C99" s="792" t="s">
        <v>762</v>
      </c>
      <c r="D99" s="792"/>
      <c r="E99" s="792"/>
      <c r="F99" s="792"/>
      <c r="G99" s="792"/>
      <c r="H99" s="653"/>
      <c r="I99" s="218"/>
      <c r="J99" s="640"/>
      <c r="K99" s="641"/>
      <c r="L99" s="641"/>
      <c r="M99" s="641"/>
      <c r="N99" s="641"/>
      <c r="O99" s="641"/>
      <c r="P99" s="641"/>
      <c r="Q99" s="641"/>
      <c r="R99" s="641"/>
      <c r="S99" s="211"/>
      <c r="T99" s="211"/>
    </row>
    <row r="100" spans="1:20" x14ac:dyDescent="0.2">
      <c r="A100" s="636"/>
      <c r="B100" s="637"/>
      <c r="C100" s="643"/>
      <c r="D100" s="643"/>
      <c r="E100" s="643"/>
      <c r="F100" s="643"/>
      <c r="G100" s="643"/>
      <c r="H100" s="653"/>
      <c r="I100" s="218"/>
      <c r="J100" s="640"/>
      <c r="K100" s="641"/>
      <c r="L100" s="641"/>
      <c r="M100" s="641"/>
      <c r="N100" s="641"/>
      <c r="O100" s="641"/>
      <c r="P100" s="641"/>
      <c r="Q100" s="641"/>
      <c r="R100" s="641"/>
      <c r="S100" s="211"/>
      <c r="T100" s="211"/>
    </row>
    <row r="101" spans="1:20" x14ac:dyDescent="0.2">
      <c r="A101" s="636"/>
      <c r="B101" s="637"/>
      <c r="C101" s="792" t="s">
        <v>1314</v>
      </c>
      <c r="D101" s="792"/>
      <c r="E101" s="792"/>
      <c r="F101" s="792"/>
      <c r="G101" s="792"/>
      <c r="H101" s="653"/>
      <c r="I101" s="218"/>
      <c r="J101" s="640"/>
      <c r="K101" s="641"/>
      <c r="L101" s="641"/>
      <c r="M101" s="641"/>
      <c r="N101" s="641"/>
      <c r="O101" s="641"/>
      <c r="P101" s="641"/>
      <c r="Q101" s="641"/>
      <c r="R101" s="641"/>
      <c r="S101" s="211"/>
      <c r="T101" s="211"/>
    </row>
    <row r="102" spans="1:20" x14ac:dyDescent="0.2">
      <c r="A102" s="636"/>
      <c r="B102" s="637"/>
      <c r="C102" s="643"/>
      <c r="D102" s="643"/>
      <c r="E102" s="643"/>
      <c r="F102" s="643"/>
      <c r="G102" s="643"/>
      <c r="H102" s="653"/>
      <c r="I102" s="218"/>
      <c r="J102" s="640"/>
      <c r="K102" s="641"/>
      <c r="L102" s="641"/>
      <c r="M102" s="641"/>
      <c r="N102" s="641"/>
      <c r="O102" s="641"/>
      <c r="P102" s="641"/>
      <c r="Q102" s="641"/>
      <c r="R102" s="641"/>
      <c r="S102" s="211"/>
      <c r="T102" s="211"/>
    </row>
    <row r="103" spans="1:20" x14ac:dyDescent="0.2">
      <c r="A103" s="636"/>
      <c r="B103" s="637">
        <v>1.3</v>
      </c>
      <c r="C103" s="790" t="s">
        <v>187</v>
      </c>
      <c r="D103" s="790"/>
      <c r="E103" s="790"/>
      <c r="F103" s="790"/>
      <c r="G103" s="790"/>
      <c r="H103" s="653"/>
      <c r="I103" s="218"/>
      <c r="J103" s="640"/>
      <c r="K103" s="641"/>
      <c r="L103" s="641"/>
      <c r="M103" s="641"/>
      <c r="N103" s="641"/>
      <c r="O103" s="641"/>
      <c r="P103" s="641"/>
      <c r="Q103" s="641"/>
      <c r="R103" s="641"/>
      <c r="S103" s="211"/>
      <c r="T103" s="211"/>
    </row>
    <row r="104" spans="1:20" x14ac:dyDescent="0.2">
      <c r="A104" s="636"/>
      <c r="B104" s="637"/>
      <c r="C104" s="791" t="s">
        <v>763</v>
      </c>
      <c r="D104" s="791"/>
      <c r="E104" s="791"/>
      <c r="F104" s="791"/>
      <c r="G104" s="791"/>
      <c r="H104" s="653"/>
      <c r="I104" s="218"/>
      <c r="J104" s="640"/>
      <c r="K104" s="641"/>
      <c r="L104" s="641"/>
      <c r="M104" s="641"/>
      <c r="N104" s="641"/>
      <c r="O104" s="641"/>
      <c r="P104" s="641"/>
      <c r="Q104" s="641"/>
      <c r="R104" s="641"/>
      <c r="S104" s="211"/>
      <c r="T104" s="211"/>
    </row>
    <row r="105" spans="1:20" ht="29.25" customHeight="1" x14ac:dyDescent="0.2">
      <c r="A105" s="636"/>
      <c r="B105" s="651"/>
      <c r="C105" s="794" t="s">
        <v>842</v>
      </c>
      <c r="D105" s="791"/>
      <c r="E105" s="791"/>
      <c r="F105" s="791"/>
      <c r="G105" s="791"/>
      <c r="H105" s="653"/>
      <c r="I105" s="218"/>
      <c r="J105" s="640"/>
      <c r="K105" s="641"/>
      <c r="L105" s="641"/>
      <c r="M105" s="641"/>
      <c r="N105" s="641"/>
      <c r="O105" s="641"/>
      <c r="P105" s="641"/>
      <c r="Q105" s="641"/>
      <c r="R105" s="641"/>
      <c r="S105" s="211"/>
      <c r="T105" s="211"/>
    </row>
    <row r="106" spans="1:20" ht="29.25" customHeight="1" x14ac:dyDescent="0.2">
      <c r="A106" s="636"/>
      <c r="B106" s="651"/>
      <c r="C106" s="794" t="s">
        <v>843</v>
      </c>
      <c r="D106" s="792"/>
      <c r="E106" s="792"/>
      <c r="F106" s="792"/>
      <c r="G106" s="792"/>
      <c r="H106" s="653"/>
      <c r="I106" s="218"/>
      <c r="J106" s="640"/>
      <c r="K106" s="641"/>
      <c r="L106" s="641"/>
      <c r="M106" s="641"/>
      <c r="N106" s="641"/>
      <c r="O106" s="641"/>
      <c r="P106" s="641"/>
      <c r="Q106" s="641"/>
      <c r="R106" s="641"/>
      <c r="S106" s="211"/>
      <c r="T106" s="211"/>
    </row>
    <row r="107" spans="1:20" x14ac:dyDescent="0.2">
      <c r="A107" s="636"/>
      <c r="B107" s="637"/>
      <c r="C107" s="791"/>
      <c r="D107" s="791"/>
      <c r="E107" s="791"/>
      <c r="F107" s="791"/>
      <c r="G107" s="791"/>
      <c r="H107" s="653"/>
      <c r="I107" s="218"/>
      <c r="J107" s="640"/>
      <c r="K107" s="641"/>
      <c r="L107" s="641"/>
      <c r="M107" s="641"/>
      <c r="N107" s="641"/>
      <c r="O107" s="641"/>
      <c r="P107" s="641"/>
      <c r="Q107" s="641"/>
      <c r="R107" s="641"/>
      <c r="S107" s="211"/>
      <c r="T107" s="211"/>
    </row>
    <row r="108" spans="1:20" x14ac:dyDescent="0.2">
      <c r="A108" s="636"/>
      <c r="B108" s="637"/>
      <c r="C108" s="791" t="s">
        <v>764</v>
      </c>
      <c r="D108" s="791"/>
      <c r="E108" s="791"/>
      <c r="F108" s="791"/>
      <c r="G108" s="791"/>
      <c r="H108" s="653"/>
      <c r="I108" s="218"/>
      <c r="J108" s="640"/>
      <c r="K108" s="641"/>
      <c r="L108" s="641"/>
      <c r="M108" s="641"/>
      <c r="N108" s="641"/>
      <c r="O108" s="641"/>
      <c r="P108" s="641"/>
      <c r="Q108" s="641"/>
      <c r="R108" s="641"/>
      <c r="S108" s="211"/>
      <c r="T108" s="211"/>
    </row>
    <row r="109" spans="1:20" ht="18" customHeight="1" x14ac:dyDescent="0.2">
      <c r="A109" s="636"/>
      <c r="B109" s="651"/>
      <c r="C109" s="794" t="s">
        <v>844</v>
      </c>
      <c r="D109" s="792"/>
      <c r="E109" s="792"/>
      <c r="F109" s="792"/>
      <c r="G109" s="792"/>
      <c r="H109" s="653"/>
      <c r="I109" s="218"/>
      <c r="J109" s="640"/>
      <c r="K109" s="641"/>
      <c r="L109" s="641"/>
      <c r="M109" s="641"/>
      <c r="N109" s="641"/>
      <c r="O109" s="641"/>
      <c r="P109" s="641"/>
      <c r="Q109" s="641"/>
      <c r="R109" s="641"/>
      <c r="S109" s="211"/>
      <c r="T109" s="211"/>
    </row>
    <row r="110" spans="1:20" x14ac:dyDescent="0.2">
      <c r="A110" s="636"/>
      <c r="B110" s="651"/>
      <c r="C110" s="795" t="s">
        <v>845</v>
      </c>
      <c r="D110" s="791"/>
      <c r="E110" s="791"/>
      <c r="F110" s="791"/>
      <c r="G110" s="791"/>
      <c r="H110" s="653"/>
      <c r="I110" s="218"/>
      <c r="J110" s="640"/>
      <c r="K110" s="641"/>
      <c r="L110" s="641"/>
      <c r="M110" s="641"/>
      <c r="N110" s="641"/>
      <c r="O110" s="641"/>
      <c r="P110" s="641"/>
      <c r="Q110" s="641"/>
      <c r="R110" s="641"/>
      <c r="S110" s="211"/>
      <c r="T110" s="211"/>
    </row>
    <row r="111" spans="1:20" ht="6.75" customHeight="1" x14ac:dyDescent="0.2">
      <c r="A111" s="636"/>
      <c r="B111" s="637"/>
      <c r="C111" s="791"/>
      <c r="D111" s="791"/>
      <c r="E111" s="791"/>
      <c r="F111" s="791"/>
      <c r="G111" s="791"/>
      <c r="H111" s="653"/>
      <c r="I111" s="218"/>
      <c r="J111" s="640"/>
      <c r="K111" s="641"/>
      <c r="L111" s="641"/>
      <c r="M111" s="641"/>
      <c r="N111" s="641"/>
      <c r="O111" s="641"/>
      <c r="P111" s="641"/>
      <c r="Q111" s="641"/>
      <c r="R111" s="641"/>
      <c r="S111" s="211"/>
      <c r="T111" s="211"/>
    </row>
    <row r="112" spans="1:20" x14ac:dyDescent="0.2">
      <c r="A112" s="636"/>
      <c r="B112" s="637"/>
      <c r="C112" s="791" t="s">
        <v>526</v>
      </c>
      <c r="D112" s="791"/>
      <c r="E112" s="791"/>
      <c r="F112" s="791"/>
      <c r="G112" s="791"/>
      <c r="H112" s="653"/>
      <c r="I112" s="218"/>
      <c r="J112" s="640"/>
      <c r="K112" s="641"/>
      <c r="L112" s="641"/>
      <c r="M112" s="641"/>
      <c r="N112" s="641"/>
      <c r="O112" s="641"/>
      <c r="P112" s="641"/>
      <c r="Q112" s="641"/>
      <c r="R112" s="641"/>
      <c r="S112" s="211"/>
      <c r="T112" s="211"/>
    </row>
    <row r="113" spans="1:20" x14ac:dyDescent="0.2">
      <c r="A113" s="636"/>
      <c r="B113" s="637"/>
      <c r="C113" s="653"/>
      <c r="D113" s="653"/>
      <c r="E113" s="653"/>
      <c r="F113" s="653"/>
      <c r="G113" s="653"/>
      <c r="H113" s="653"/>
      <c r="I113" s="218"/>
      <c r="J113" s="640"/>
      <c r="K113" s="641"/>
      <c r="L113" s="641"/>
      <c r="M113" s="641"/>
      <c r="N113" s="641"/>
      <c r="O113" s="641"/>
      <c r="P113" s="641"/>
      <c r="Q113" s="641"/>
      <c r="R113" s="641"/>
      <c r="S113" s="211"/>
      <c r="T113" s="211"/>
    </row>
    <row r="114" spans="1:20" x14ac:dyDescent="0.2">
      <c r="A114" s="636"/>
      <c r="B114" s="637"/>
      <c r="C114" s="792" t="s">
        <v>1315</v>
      </c>
      <c r="D114" s="792"/>
      <c r="E114" s="792"/>
      <c r="F114" s="792"/>
      <c r="G114" s="792"/>
      <c r="H114" s="653"/>
      <c r="I114" s="218"/>
      <c r="J114" s="640"/>
      <c r="K114" s="641"/>
      <c r="L114" s="641"/>
      <c r="M114" s="641"/>
      <c r="N114" s="641"/>
      <c r="O114" s="641"/>
      <c r="P114" s="641"/>
      <c r="Q114" s="641"/>
      <c r="R114" s="641"/>
      <c r="S114" s="211"/>
      <c r="T114" s="211"/>
    </row>
    <row r="115" spans="1:20" hidden="1" x14ac:dyDescent="0.2">
      <c r="A115" s="636"/>
      <c r="B115" s="637"/>
      <c r="C115" s="643"/>
      <c r="D115" s="643"/>
      <c r="E115" s="643"/>
      <c r="F115" s="643"/>
      <c r="G115" s="643"/>
      <c r="H115" s="653"/>
      <c r="I115" s="218"/>
      <c r="J115" s="640"/>
      <c r="K115" s="641"/>
      <c r="L115" s="641"/>
      <c r="M115" s="641"/>
      <c r="N115" s="641"/>
      <c r="O115" s="641"/>
      <c r="P115" s="641"/>
      <c r="Q115" s="641"/>
      <c r="R115" s="641"/>
      <c r="S115" s="211"/>
      <c r="T115" s="211"/>
    </row>
    <row r="116" spans="1:20" ht="17.25" customHeight="1" x14ac:dyDescent="0.2">
      <c r="A116" s="636"/>
      <c r="B116" s="637"/>
      <c r="C116" s="792" t="s">
        <v>765</v>
      </c>
      <c r="D116" s="792"/>
      <c r="E116" s="792"/>
      <c r="F116" s="792"/>
      <c r="G116" s="792"/>
      <c r="H116" s="653"/>
      <c r="I116" s="218"/>
      <c r="J116" s="640"/>
      <c r="K116" s="641"/>
      <c r="L116" s="641"/>
      <c r="M116" s="641"/>
      <c r="N116" s="641"/>
      <c r="O116" s="641"/>
      <c r="P116" s="641"/>
      <c r="Q116" s="641"/>
      <c r="R116" s="641"/>
      <c r="S116" s="211"/>
      <c r="T116" s="211"/>
    </row>
    <row r="117" spans="1:20" ht="27.75" customHeight="1" x14ac:dyDescent="0.2">
      <c r="A117" s="636"/>
      <c r="B117" s="637"/>
      <c r="C117" s="792" t="s">
        <v>1316</v>
      </c>
      <c r="D117" s="792"/>
      <c r="E117" s="792"/>
      <c r="F117" s="792"/>
      <c r="G117" s="792"/>
      <c r="H117" s="653"/>
      <c r="I117" s="218"/>
      <c r="J117" s="640"/>
      <c r="K117" s="641"/>
      <c r="L117" s="641"/>
      <c r="M117" s="641"/>
      <c r="N117" s="641"/>
      <c r="O117" s="641"/>
      <c r="P117" s="641"/>
      <c r="Q117" s="641"/>
      <c r="R117" s="641"/>
      <c r="S117" s="211"/>
      <c r="T117" s="211"/>
    </row>
    <row r="118" spans="1:20" x14ac:dyDescent="0.2">
      <c r="A118" s="636"/>
      <c r="B118" s="637"/>
      <c r="C118" s="643"/>
      <c r="D118" s="643"/>
      <c r="E118" s="643"/>
      <c r="F118" s="643"/>
      <c r="G118" s="643"/>
      <c r="H118" s="653"/>
      <c r="I118" s="218"/>
      <c r="J118" s="640"/>
      <c r="K118" s="641"/>
      <c r="L118" s="641"/>
      <c r="M118" s="641"/>
      <c r="N118" s="641"/>
      <c r="O118" s="641"/>
      <c r="P118" s="641"/>
      <c r="Q118" s="641"/>
      <c r="R118" s="641"/>
      <c r="S118" s="211"/>
      <c r="T118" s="211"/>
    </row>
    <row r="119" spans="1:20" ht="66.75" customHeight="1" x14ac:dyDescent="0.2">
      <c r="A119" s="636"/>
      <c r="B119" s="637"/>
      <c r="C119" s="792" t="s">
        <v>766</v>
      </c>
      <c r="D119" s="792"/>
      <c r="E119" s="792"/>
      <c r="F119" s="792"/>
      <c r="G119" s="792"/>
      <c r="H119" s="653"/>
      <c r="I119" s="218"/>
      <c r="J119" s="640"/>
      <c r="K119" s="641"/>
      <c r="L119" s="641"/>
      <c r="M119" s="641"/>
      <c r="N119" s="641"/>
      <c r="O119" s="641"/>
      <c r="P119" s="641"/>
      <c r="Q119" s="641"/>
      <c r="R119" s="641"/>
      <c r="S119" s="211"/>
      <c r="T119" s="211"/>
    </row>
    <row r="120" spans="1:20" x14ac:dyDescent="0.2">
      <c r="A120" s="636"/>
      <c r="B120" s="637"/>
      <c r="C120" s="643"/>
      <c r="D120" s="643"/>
      <c r="E120" s="643"/>
      <c r="F120" s="643"/>
      <c r="G120" s="643"/>
      <c r="H120" s="653"/>
      <c r="I120" s="218"/>
      <c r="J120" s="640"/>
      <c r="K120" s="641"/>
      <c r="L120" s="641"/>
      <c r="M120" s="641"/>
      <c r="N120" s="641"/>
      <c r="O120" s="641"/>
      <c r="P120" s="641"/>
      <c r="Q120" s="641"/>
      <c r="R120" s="641"/>
      <c r="S120" s="211"/>
      <c r="T120" s="211"/>
    </row>
    <row r="121" spans="1:20" ht="28.5" customHeight="1" x14ac:dyDescent="0.2">
      <c r="A121" s="636"/>
      <c r="B121" s="637"/>
      <c r="C121" s="792" t="s">
        <v>767</v>
      </c>
      <c r="D121" s="792"/>
      <c r="E121" s="792"/>
      <c r="F121" s="792"/>
      <c r="G121" s="792"/>
      <c r="H121" s="653"/>
      <c r="I121" s="218"/>
      <c r="J121" s="640"/>
      <c r="K121" s="641"/>
      <c r="L121" s="641"/>
      <c r="M121" s="641"/>
      <c r="N121" s="641"/>
      <c r="O121" s="641"/>
      <c r="P121" s="641"/>
      <c r="Q121" s="641"/>
      <c r="R121" s="641"/>
      <c r="S121" s="211"/>
      <c r="T121" s="211"/>
    </row>
    <row r="122" spans="1:20" ht="28.5" customHeight="1" x14ac:dyDescent="0.2">
      <c r="A122" s="636"/>
      <c r="B122" s="637"/>
      <c r="C122" s="792" t="s">
        <v>768</v>
      </c>
      <c r="D122" s="792"/>
      <c r="E122" s="792"/>
      <c r="F122" s="792"/>
      <c r="G122" s="792"/>
      <c r="H122" s="653"/>
      <c r="I122" s="218"/>
      <c r="J122" s="640"/>
      <c r="K122" s="641"/>
      <c r="L122" s="641"/>
      <c r="M122" s="641"/>
      <c r="N122" s="641"/>
      <c r="O122" s="641"/>
      <c r="P122" s="641"/>
      <c r="Q122" s="641"/>
      <c r="R122" s="641"/>
      <c r="S122" s="211"/>
      <c r="T122" s="211"/>
    </row>
    <row r="123" spans="1:20" x14ac:dyDescent="0.2">
      <c r="A123" s="636"/>
      <c r="B123" s="637"/>
      <c r="C123" s="643"/>
      <c r="D123" s="643"/>
      <c r="E123" s="643"/>
      <c r="F123" s="643"/>
      <c r="G123" s="643"/>
      <c r="H123" s="653"/>
      <c r="I123" s="218"/>
      <c r="J123" s="640"/>
      <c r="K123" s="641"/>
      <c r="L123" s="641"/>
      <c r="M123" s="641"/>
      <c r="N123" s="641"/>
      <c r="O123" s="641"/>
      <c r="P123" s="641"/>
      <c r="Q123" s="641"/>
      <c r="R123" s="641"/>
      <c r="S123" s="211"/>
      <c r="T123" s="211"/>
    </row>
    <row r="124" spans="1:20" x14ac:dyDescent="0.2">
      <c r="A124" s="636"/>
      <c r="B124" s="637"/>
      <c r="C124" s="792" t="s">
        <v>769</v>
      </c>
      <c r="D124" s="792"/>
      <c r="E124" s="792"/>
      <c r="F124" s="792"/>
      <c r="G124" s="792"/>
      <c r="H124" s="653"/>
      <c r="I124" s="218"/>
      <c r="J124" s="640"/>
      <c r="K124" s="641"/>
      <c r="L124" s="641"/>
      <c r="M124" s="641"/>
      <c r="N124" s="641"/>
      <c r="O124" s="641"/>
      <c r="P124" s="641"/>
      <c r="Q124" s="641"/>
      <c r="R124" s="641"/>
      <c r="S124" s="211"/>
      <c r="T124" s="211"/>
    </row>
    <row r="125" spans="1:20" x14ac:dyDescent="0.2">
      <c r="A125" s="636"/>
      <c r="B125" s="637"/>
      <c r="C125" s="658" t="s">
        <v>840</v>
      </c>
      <c r="D125" s="653"/>
      <c r="E125" s="653"/>
      <c r="F125" s="658" t="s">
        <v>846</v>
      </c>
      <c r="G125" s="653"/>
      <c r="H125" s="653"/>
      <c r="I125" s="218"/>
      <c r="J125" s="640"/>
      <c r="K125" s="641"/>
      <c r="L125" s="641"/>
      <c r="M125" s="641"/>
      <c r="N125" s="641"/>
      <c r="O125" s="641"/>
      <c r="P125" s="641"/>
      <c r="Q125" s="641"/>
      <c r="R125" s="641"/>
      <c r="S125" s="211"/>
      <c r="T125" s="211"/>
    </row>
    <row r="126" spans="1:20" x14ac:dyDescent="0.2">
      <c r="A126" s="636"/>
      <c r="B126" s="637"/>
      <c r="C126" s="653" t="s">
        <v>847</v>
      </c>
      <c r="D126" s="653"/>
      <c r="E126" s="653"/>
      <c r="F126" s="653" t="s">
        <v>1252</v>
      </c>
      <c r="G126" s="653"/>
      <c r="H126" s="653"/>
      <c r="I126" s="218"/>
      <c r="J126" s="640"/>
      <c r="K126" s="641"/>
      <c r="L126" s="641"/>
      <c r="M126" s="641"/>
      <c r="N126" s="641"/>
      <c r="O126" s="641"/>
      <c r="P126" s="641"/>
      <c r="Q126" s="641"/>
      <c r="R126" s="641"/>
      <c r="S126" s="211"/>
      <c r="T126" s="211"/>
    </row>
    <row r="127" spans="1:20" ht="27.75" customHeight="1" x14ac:dyDescent="0.2">
      <c r="A127" s="636"/>
      <c r="B127" s="637"/>
      <c r="C127" s="653" t="s">
        <v>848</v>
      </c>
      <c r="D127" s="653"/>
      <c r="E127" s="653"/>
      <c r="F127" s="653" t="s">
        <v>849</v>
      </c>
      <c r="G127" s="653"/>
      <c r="H127" s="653"/>
      <c r="I127" s="218"/>
      <c r="J127" s="640"/>
      <c r="K127" s="641"/>
      <c r="L127" s="641"/>
      <c r="M127" s="641"/>
      <c r="N127" s="641"/>
      <c r="O127" s="641"/>
      <c r="P127" s="641"/>
      <c r="Q127" s="641"/>
      <c r="R127" s="641"/>
      <c r="S127" s="211"/>
      <c r="T127" s="211"/>
    </row>
    <row r="128" spans="1:20" x14ac:dyDescent="0.2">
      <c r="A128" s="636"/>
      <c r="B128" s="637"/>
      <c r="C128" s="792" t="s">
        <v>850</v>
      </c>
      <c r="D128" s="792"/>
      <c r="E128" s="792"/>
      <c r="F128" s="792"/>
      <c r="G128" s="792"/>
      <c r="H128" s="653"/>
      <c r="I128" s="218"/>
      <c r="J128" s="640"/>
      <c r="K128" s="641"/>
      <c r="L128" s="641"/>
      <c r="M128" s="641"/>
      <c r="N128" s="641"/>
      <c r="O128" s="641"/>
      <c r="P128" s="641"/>
      <c r="Q128" s="641"/>
      <c r="R128" s="641"/>
      <c r="S128" s="211"/>
      <c r="T128" s="211"/>
    </row>
    <row r="129" spans="1:20" x14ac:dyDescent="0.2">
      <c r="A129" s="636"/>
      <c r="B129" s="637"/>
      <c r="C129" s="792" t="s">
        <v>851</v>
      </c>
      <c r="D129" s="792"/>
      <c r="E129" s="792"/>
      <c r="F129" s="792"/>
      <c r="G129" s="792"/>
      <c r="H129" s="653"/>
      <c r="I129" s="218"/>
      <c r="J129" s="640"/>
      <c r="K129" s="641"/>
      <c r="L129" s="641"/>
      <c r="M129" s="641"/>
      <c r="N129" s="641"/>
      <c r="O129" s="641"/>
      <c r="P129" s="641"/>
      <c r="Q129" s="641"/>
      <c r="R129" s="641"/>
      <c r="S129" s="211"/>
      <c r="T129" s="211"/>
    </row>
    <row r="130" spans="1:20" x14ac:dyDescent="0.2">
      <c r="A130" s="636"/>
      <c r="B130" s="637"/>
      <c r="C130" s="792" t="s">
        <v>852</v>
      </c>
      <c r="D130" s="792"/>
      <c r="E130" s="792"/>
      <c r="F130" s="792"/>
      <c r="G130" s="792"/>
      <c r="H130" s="653"/>
      <c r="I130" s="218"/>
      <c r="J130" s="640"/>
      <c r="K130" s="641"/>
      <c r="L130" s="641"/>
      <c r="M130" s="641"/>
      <c r="N130" s="641"/>
      <c r="O130" s="641"/>
      <c r="P130" s="641"/>
      <c r="Q130" s="641"/>
      <c r="R130" s="641"/>
      <c r="S130" s="211"/>
      <c r="T130" s="211"/>
    </row>
    <row r="131" spans="1:20" x14ac:dyDescent="0.2">
      <c r="A131" s="636"/>
      <c r="B131" s="637"/>
      <c r="C131" s="643"/>
      <c r="D131" s="643"/>
      <c r="E131" s="643"/>
      <c r="F131" s="643"/>
      <c r="G131" s="643"/>
      <c r="H131" s="653"/>
      <c r="I131" s="218"/>
      <c r="J131" s="640"/>
      <c r="K131" s="641"/>
      <c r="L131" s="641"/>
      <c r="M131" s="641"/>
      <c r="N131" s="641"/>
      <c r="O131" s="641"/>
      <c r="P131" s="641"/>
      <c r="Q131" s="641"/>
      <c r="R131" s="641"/>
      <c r="S131" s="211"/>
      <c r="T131" s="211"/>
    </row>
    <row r="132" spans="1:20" ht="27.75" customHeight="1" x14ac:dyDescent="0.2">
      <c r="A132" s="636"/>
      <c r="B132" s="637"/>
      <c r="C132" s="792" t="s">
        <v>770</v>
      </c>
      <c r="D132" s="792"/>
      <c r="E132" s="792"/>
      <c r="F132" s="792"/>
      <c r="G132" s="792"/>
      <c r="H132" s="653"/>
      <c r="I132" s="218"/>
      <c r="J132" s="640"/>
      <c r="K132" s="641"/>
      <c r="L132" s="641"/>
      <c r="M132" s="641"/>
      <c r="N132" s="641"/>
      <c r="O132" s="641"/>
      <c r="P132" s="641"/>
      <c r="Q132" s="641"/>
      <c r="R132" s="641"/>
      <c r="S132" s="211"/>
      <c r="T132" s="211"/>
    </row>
    <row r="133" spans="1:20" x14ac:dyDescent="0.2">
      <c r="A133" s="636"/>
      <c r="B133" s="637"/>
      <c r="C133" s="643"/>
      <c r="D133" s="643"/>
      <c r="E133" s="643"/>
      <c r="F133" s="643"/>
      <c r="G133" s="643"/>
      <c r="H133" s="653"/>
      <c r="I133" s="218"/>
      <c r="J133" s="640"/>
      <c r="K133" s="641"/>
      <c r="L133" s="641"/>
      <c r="M133" s="641"/>
      <c r="N133" s="641"/>
      <c r="O133" s="641"/>
      <c r="P133" s="641"/>
      <c r="Q133" s="641"/>
      <c r="R133" s="641"/>
      <c r="S133" s="211"/>
      <c r="T133" s="211"/>
    </row>
    <row r="134" spans="1:20" x14ac:dyDescent="0.2">
      <c r="A134" s="636"/>
      <c r="B134" s="637"/>
      <c r="C134" s="792" t="s">
        <v>1317</v>
      </c>
      <c r="D134" s="792"/>
      <c r="E134" s="792"/>
      <c r="F134" s="792"/>
      <c r="G134" s="792"/>
      <c r="H134" s="653"/>
      <c r="I134" s="218"/>
      <c r="J134" s="640"/>
      <c r="K134" s="641"/>
      <c r="L134" s="641"/>
      <c r="M134" s="641"/>
      <c r="N134" s="641"/>
      <c r="O134" s="641"/>
      <c r="P134" s="641"/>
      <c r="Q134" s="641"/>
      <c r="R134" s="641"/>
      <c r="S134" s="211"/>
      <c r="T134" s="211"/>
    </row>
    <row r="135" spans="1:20" x14ac:dyDescent="0.2">
      <c r="A135" s="636"/>
      <c r="B135" s="637"/>
      <c r="C135" s="643"/>
      <c r="D135" s="643"/>
      <c r="E135" s="643"/>
      <c r="F135" s="643"/>
      <c r="G135" s="643"/>
      <c r="H135" s="653"/>
      <c r="I135" s="218"/>
      <c r="J135" s="640"/>
      <c r="K135" s="641"/>
      <c r="L135" s="641"/>
      <c r="M135" s="641"/>
      <c r="N135" s="641"/>
      <c r="O135" s="641"/>
      <c r="P135" s="641"/>
      <c r="Q135" s="641"/>
      <c r="R135" s="641"/>
      <c r="S135" s="211"/>
      <c r="T135" s="211"/>
    </row>
    <row r="136" spans="1:20" x14ac:dyDescent="0.2">
      <c r="A136" s="636"/>
      <c r="B136" s="637">
        <v>1.4000000000000001</v>
      </c>
      <c r="C136" s="790" t="s">
        <v>771</v>
      </c>
      <c r="D136" s="790"/>
      <c r="E136" s="790"/>
      <c r="F136" s="790"/>
      <c r="G136" s="790"/>
      <c r="H136" s="653"/>
      <c r="I136" s="218"/>
      <c r="J136" s="640"/>
      <c r="K136" s="641"/>
      <c r="L136" s="641"/>
      <c r="M136" s="641"/>
      <c r="N136" s="641"/>
      <c r="O136" s="641"/>
      <c r="P136" s="641"/>
      <c r="Q136" s="641"/>
      <c r="R136" s="641"/>
      <c r="S136" s="211"/>
      <c r="T136" s="211"/>
    </row>
    <row r="137" spans="1:20" x14ac:dyDescent="0.2">
      <c r="A137" s="636"/>
      <c r="B137" s="637"/>
      <c r="C137" s="790" t="s">
        <v>772</v>
      </c>
      <c r="D137" s="790"/>
      <c r="E137" s="790"/>
      <c r="F137" s="790"/>
      <c r="G137" s="790"/>
      <c r="H137" s="653"/>
      <c r="I137" s="218"/>
      <c r="J137" s="640"/>
      <c r="K137" s="641"/>
      <c r="L137" s="641"/>
      <c r="M137" s="641"/>
      <c r="N137" s="641"/>
      <c r="O137" s="641"/>
      <c r="P137" s="641"/>
      <c r="Q137" s="641"/>
      <c r="R137" s="641"/>
      <c r="S137" s="211"/>
      <c r="T137" s="211"/>
    </row>
    <row r="138" spans="1:20" x14ac:dyDescent="0.2">
      <c r="A138" s="636"/>
      <c r="B138" s="637"/>
      <c r="C138" s="791" t="s">
        <v>853</v>
      </c>
      <c r="D138" s="791"/>
      <c r="E138" s="791"/>
      <c r="F138" s="791"/>
      <c r="G138" s="791"/>
      <c r="H138" s="653"/>
      <c r="I138" s="218"/>
      <c r="J138" s="640"/>
      <c r="K138" s="641"/>
      <c r="L138" s="641"/>
      <c r="M138" s="641"/>
      <c r="N138" s="641"/>
      <c r="O138" s="641"/>
      <c r="P138" s="641"/>
      <c r="Q138" s="641"/>
      <c r="R138" s="641"/>
      <c r="S138" s="211"/>
      <c r="T138" s="211"/>
    </row>
    <row r="139" spans="1:20" x14ac:dyDescent="0.2">
      <c r="A139" s="636"/>
      <c r="B139" s="637"/>
      <c r="C139" s="652" t="s">
        <v>857</v>
      </c>
      <c r="D139" s="653"/>
      <c r="E139" s="653"/>
      <c r="F139" s="653"/>
      <c r="G139" s="653"/>
      <c r="H139" s="653"/>
      <c r="I139" s="218"/>
      <c r="J139" s="640"/>
      <c r="K139" s="641"/>
      <c r="L139" s="641"/>
      <c r="M139" s="641"/>
      <c r="N139" s="641"/>
      <c r="O139" s="641"/>
      <c r="P139" s="641"/>
      <c r="Q139" s="641"/>
      <c r="R139" s="641"/>
      <c r="S139" s="211"/>
      <c r="T139" s="211"/>
    </row>
    <row r="140" spans="1:20" x14ac:dyDescent="0.2">
      <c r="A140" s="636"/>
      <c r="B140" s="637"/>
      <c r="C140" s="652" t="s">
        <v>854</v>
      </c>
      <c r="D140" s="653"/>
      <c r="E140" s="653"/>
      <c r="F140" s="653"/>
      <c r="G140" s="653"/>
      <c r="H140" s="653"/>
      <c r="I140" s="218"/>
      <c r="J140" s="640"/>
      <c r="K140" s="641"/>
      <c r="L140" s="641"/>
      <c r="M140" s="641"/>
      <c r="N140" s="641"/>
      <c r="O140" s="641"/>
      <c r="P140" s="641"/>
      <c r="Q140" s="641"/>
      <c r="R140" s="641"/>
      <c r="S140" s="211"/>
      <c r="T140" s="211"/>
    </row>
    <row r="141" spans="1:20" x14ac:dyDescent="0.2">
      <c r="A141" s="636"/>
      <c r="B141" s="637"/>
      <c r="C141" s="652" t="s">
        <v>855</v>
      </c>
      <c r="D141" s="653"/>
      <c r="E141" s="653"/>
      <c r="F141" s="653"/>
      <c r="G141" s="653"/>
      <c r="H141" s="653"/>
      <c r="I141" s="218"/>
      <c r="J141" s="640"/>
      <c r="K141" s="641"/>
      <c r="L141" s="641"/>
      <c r="M141" s="641"/>
      <c r="N141" s="641"/>
      <c r="O141" s="641"/>
      <c r="P141" s="641"/>
      <c r="Q141" s="641"/>
      <c r="R141" s="641"/>
      <c r="S141" s="211"/>
      <c r="T141" s="211"/>
    </row>
    <row r="142" spans="1:20" x14ac:dyDescent="0.2">
      <c r="A142" s="636"/>
      <c r="B142" s="637"/>
      <c r="C142" s="684" t="s">
        <v>856</v>
      </c>
      <c r="D142" s="653"/>
      <c r="E142" s="653"/>
      <c r="F142" s="653"/>
      <c r="G142" s="653"/>
      <c r="H142" s="653"/>
      <c r="I142" s="218"/>
      <c r="J142" s="640"/>
      <c r="K142" s="641"/>
      <c r="L142" s="641"/>
      <c r="M142" s="641"/>
      <c r="N142" s="641"/>
      <c r="O142" s="641"/>
      <c r="P142" s="641"/>
      <c r="Q142" s="641"/>
      <c r="R142" s="641"/>
      <c r="S142" s="211"/>
      <c r="T142" s="211"/>
    </row>
    <row r="143" spans="1:20" x14ac:dyDescent="0.2">
      <c r="A143" s="636"/>
      <c r="B143" s="637"/>
      <c r="C143" s="653"/>
      <c r="D143" s="653"/>
      <c r="E143" s="653"/>
      <c r="F143" s="653"/>
      <c r="G143" s="653"/>
      <c r="H143" s="653"/>
      <c r="I143" s="218"/>
      <c r="J143" s="640"/>
      <c r="K143" s="641"/>
      <c r="L143" s="641"/>
      <c r="M143" s="641"/>
      <c r="N143" s="641"/>
      <c r="O143" s="641"/>
      <c r="P143" s="641"/>
      <c r="Q143" s="641"/>
      <c r="R143" s="641"/>
      <c r="S143" s="211"/>
      <c r="T143" s="211"/>
    </row>
    <row r="144" spans="1:20" x14ac:dyDescent="0.2">
      <c r="A144" s="636"/>
      <c r="B144" s="637"/>
      <c r="C144" s="790" t="s">
        <v>773</v>
      </c>
      <c r="D144" s="791"/>
      <c r="E144" s="791"/>
      <c r="F144" s="791"/>
      <c r="G144" s="791"/>
      <c r="H144" s="653"/>
      <c r="I144" s="218"/>
      <c r="J144" s="640"/>
      <c r="K144" s="641"/>
      <c r="L144" s="641"/>
      <c r="M144" s="641"/>
      <c r="N144" s="641"/>
      <c r="O144" s="641"/>
      <c r="P144" s="641"/>
      <c r="Q144" s="641"/>
      <c r="R144" s="641"/>
      <c r="S144" s="211"/>
      <c r="T144" s="211"/>
    </row>
    <row r="145" spans="1:20" ht="16.5" customHeight="1" x14ac:dyDescent="0.2">
      <c r="A145" s="636"/>
      <c r="B145" s="637"/>
      <c r="C145" s="792" t="s">
        <v>774</v>
      </c>
      <c r="D145" s="792"/>
      <c r="E145" s="792"/>
      <c r="F145" s="792"/>
      <c r="G145" s="792"/>
      <c r="H145" s="653"/>
      <c r="I145" s="218"/>
      <c r="J145" s="640"/>
      <c r="K145" s="641"/>
      <c r="L145" s="641"/>
      <c r="M145" s="641"/>
      <c r="N145" s="641"/>
      <c r="O145" s="641"/>
      <c r="P145" s="641"/>
      <c r="Q145" s="641"/>
      <c r="R145" s="641"/>
      <c r="S145" s="211"/>
      <c r="T145" s="211"/>
    </row>
    <row r="146" spans="1:20" ht="27" customHeight="1" x14ac:dyDescent="0.2">
      <c r="A146" s="636"/>
      <c r="B146" s="637"/>
      <c r="C146" s="792" t="s">
        <v>1491</v>
      </c>
      <c r="D146" s="792"/>
      <c r="E146" s="792"/>
      <c r="F146" s="792"/>
      <c r="G146" s="792"/>
      <c r="H146" s="653"/>
      <c r="I146" s="218"/>
      <c r="J146" s="640"/>
      <c r="K146" s="641"/>
      <c r="L146" s="641"/>
      <c r="M146" s="641"/>
      <c r="N146" s="641"/>
      <c r="O146" s="641"/>
      <c r="P146" s="641"/>
      <c r="Q146" s="641"/>
      <c r="R146" s="641"/>
      <c r="S146" s="211"/>
      <c r="T146" s="211"/>
    </row>
    <row r="147" spans="1:20" x14ac:dyDescent="0.2">
      <c r="A147" s="636"/>
      <c r="B147" s="637"/>
      <c r="C147" s="643"/>
      <c r="D147" s="643"/>
      <c r="E147" s="643"/>
      <c r="F147" s="643"/>
      <c r="G147" s="643"/>
      <c r="H147" s="653"/>
      <c r="I147" s="218"/>
      <c r="J147" s="640"/>
      <c r="K147" s="641"/>
      <c r="L147" s="641"/>
      <c r="M147" s="641"/>
      <c r="N147" s="641"/>
      <c r="O147" s="641"/>
      <c r="P147" s="641"/>
      <c r="Q147" s="641"/>
      <c r="R147" s="641"/>
      <c r="S147" s="211"/>
      <c r="T147" s="211"/>
    </row>
    <row r="148" spans="1:20" ht="27" customHeight="1" x14ac:dyDescent="0.2">
      <c r="A148" s="636"/>
      <c r="B148" s="637"/>
      <c r="C148" s="792" t="s">
        <v>775</v>
      </c>
      <c r="D148" s="792"/>
      <c r="E148" s="792"/>
      <c r="F148" s="792"/>
      <c r="G148" s="792"/>
      <c r="H148" s="653"/>
      <c r="I148" s="218"/>
      <c r="J148" s="640"/>
      <c r="K148" s="641"/>
      <c r="L148" s="641"/>
      <c r="M148" s="641"/>
      <c r="N148" s="641"/>
      <c r="O148" s="641"/>
      <c r="P148" s="641"/>
      <c r="Q148" s="641"/>
      <c r="R148" s="641"/>
      <c r="S148" s="211"/>
      <c r="T148" s="211"/>
    </row>
    <row r="149" spans="1:20" x14ac:dyDescent="0.2">
      <c r="A149" s="636"/>
      <c r="B149" s="637"/>
      <c r="C149" s="643"/>
      <c r="D149" s="643"/>
      <c r="E149" s="643"/>
      <c r="F149" s="643"/>
      <c r="G149" s="643"/>
      <c r="H149" s="653"/>
      <c r="I149" s="218"/>
      <c r="J149" s="640"/>
      <c r="K149" s="641"/>
      <c r="L149" s="641"/>
      <c r="M149" s="641"/>
      <c r="N149" s="641"/>
      <c r="O149" s="641"/>
      <c r="P149" s="641"/>
      <c r="Q149" s="641"/>
      <c r="R149" s="641"/>
      <c r="S149" s="211"/>
      <c r="T149" s="211"/>
    </row>
    <row r="150" spans="1:20" ht="27" customHeight="1" x14ac:dyDescent="0.2">
      <c r="A150" s="636"/>
      <c r="B150" s="637"/>
      <c r="C150" s="792" t="s">
        <v>776</v>
      </c>
      <c r="D150" s="792"/>
      <c r="E150" s="792"/>
      <c r="F150" s="792"/>
      <c r="G150" s="792"/>
      <c r="H150" s="653"/>
      <c r="I150" s="218"/>
      <c r="J150" s="640"/>
      <c r="K150" s="641"/>
      <c r="L150" s="641"/>
      <c r="M150" s="641"/>
      <c r="N150" s="641"/>
      <c r="O150" s="641"/>
      <c r="P150" s="641"/>
      <c r="Q150" s="641"/>
      <c r="R150" s="641"/>
      <c r="S150" s="211"/>
      <c r="T150" s="211"/>
    </row>
    <row r="151" spans="1:20" x14ac:dyDescent="0.2">
      <c r="A151" s="636"/>
      <c r="B151" s="637"/>
      <c r="C151" s="643"/>
      <c r="D151" s="643"/>
      <c r="E151" s="643"/>
      <c r="F151" s="643"/>
      <c r="G151" s="643"/>
      <c r="H151" s="653"/>
      <c r="I151" s="218"/>
      <c r="J151" s="640"/>
      <c r="K151" s="641"/>
      <c r="L151" s="641"/>
      <c r="M151" s="641"/>
      <c r="N151" s="641"/>
      <c r="O151" s="641"/>
      <c r="P151" s="641"/>
      <c r="Q151" s="641"/>
      <c r="R151" s="641"/>
      <c r="S151" s="211"/>
      <c r="T151" s="211"/>
    </row>
    <row r="152" spans="1:20" x14ac:dyDescent="0.2">
      <c r="A152" s="636"/>
      <c r="B152" s="637"/>
      <c r="C152" s="790" t="s">
        <v>777</v>
      </c>
      <c r="D152" s="790"/>
      <c r="E152" s="790"/>
      <c r="F152" s="790"/>
      <c r="G152" s="790"/>
      <c r="H152" s="653"/>
      <c r="I152" s="212"/>
      <c r="J152" s="640"/>
      <c r="K152" s="641"/>
      <c r="L152" s="641"/>
      <c r="M152" s="641"/>
      <c r="N152" s="641"/>
      <c r="O152" s="641"/>
      <c r="P152" s="641"/>
      <c r="Q152" s="641"/>
      <c r="R152" s="641"/>
      <c r="S152" s="211"/>
      <c r="T152" s="211"/>
    </row>
    <row r="153" spans="1:20" ht="24" customHeight="1" x14ac:dyDescent="0.2">
      <c r="A153" s="636"/>
      <c r="B153" s="637"/>
      <c r="C153" s="792" t="s">
        <v>858</v>
      </c>
      <c r="D153" s="792"/>
      <c r="E153" s="792"/>
      <c r="F153" s="792"/>
      <c r="G153" s="792"/>
      <c r="H153" s="653"/>
      <c r="I153" s="212"/>
      <c r="J153" s="640"/>
      <c r="K153" s="641"/>
      <c r="L153" s="641"/>
      <c r="M153" s="641"/>
      <c r="N153" s="641"/>
      <c r="O153" s="641"/>
      <c r="P153" s="641"/>
      <c r="Q153" s="641"/>
      <c r="R153" s="641"/>
      <c r="S153" s="211"/>
      <c r="T153" s="211"/>
    </row>
    <row r="154" spans="1:20" x14ac:dyDescent="0.2">
      <c r="A154" s="636"/>
      <c r="B154" s="637"/>
      <c r="C154" s="643"/>
      <c r="D154" s="643"/>
      <c r="E154" s="643"/>
      <c r="F154" s="643"/>
      <c r="G154" s="643"/>
      <c r="H154" s="653"/>
      <c r="I154" s="212"/>
      <c r="J154" s="640"/>
      <c r="K154" s="641"/>
      <c r="L154" s="641"/>
      <c r="M154" s="641"/>
      <c r="N154" s="641"/>
      <c r="O154" s="641"/>
      <c r="P154" s="641"/>
      <c r="Q154" s="641"/>
      <c r="R154" s="641"/>
      <c r="S154" s="211"/>
      <c r="T154" s="211"/>
    </row>
    <row r="155" spans="1:20" ht="40.5" customHeight="1" x14ac:dyDescent="0.2">
      <c r="A155" s="636"/>
      <c r="B155" s="637"/>
      <c r="C155" s="792" t="s">
        <v>859</v>
      </c>
      <c r="D155" s="792"/>
      <c r="E155" s="792"/>
      <c r="F155" s="792"/>
      <c r="G155" s="792"/>
      <c r="H155" s="653"/>
      <c r="I155" s="212"/>
      <c r="J155" s="640"/>
      <c r="K155" s="641"/>
      <c r="L155" s="641"/>
      <c r="M155" s="641"/>
      <c r="N155" s="641"/>
      <c r="O155" s="641"/>
      <c r="P155" s="641"/>
      <c r="Q155" s="641"/>
      <c r="R155" s="641"/>
      <c r="S155" s="211"/>
      <c r="T155" s="211"/>
    </row>
    <row r="156" spans="1:20" x14ac:dyDescent="0.2">
      <c r="A156" s="636"/>
      <c r="B156" s="637"/>
      <c r="C156" s="643"/>
      <c r="D156" s="643"/>
      <c r="E156" s="643"/>
      <c r="F156" s="643"/>
      <c r="G156" s="643"/>
      <c r="H156" s="653"/>
      <c r="I156" s="212"/>
      <c r="J156" s="640"/>
      <c r="K156" s="641"/>
      <c r="L156" s="641"/>
      <c r="M156" s="641"/>
      <c r="N156" s="641"/>
      <c r="O156" s="641"/>
      <c r="P156" s="641"/>
      <c r="Q156" s="641"/>
      <c r="R156" s="641"/>
      <c r="S156" s="211"/>
      <c r="T156" s="211"/>
    </row>
    <row r="157" spans="1:20" ht="27" customHeight="1" x14ac:dyDescent="0.2">
      <c r="A157" s="636"/>
      <c r="B157" s="637"/>
      <c r="C157" s="792" t="s">
        <v>860</v>
      </c>
      <c r="D157" s="792"/>
      <c r="E157" s="792"/>
      <c r="F157" s="792"/>
      <c r="G157" s="792"/>
      <c r="H157" s="653"/>
      <c r="I157" s="212"/>
      <c r="J157" s="640"/>
      <c r="K157" s="641"/>
      <c r="L157" s="641"/>
      <c r="M157" s="641"/>
      <c r="N157" s="641"/>
      <c r="O157" s="641"/>
      <c r="P157" s="641"/>
      <c r="Q157" s="641"/>
      <c r="R157" s="641"/>
      <c r="S157" s="211"/>
      <c r="T157" s="211"/>
    </row>
    <row r="158" spans="1:20" x14ac:dyDescent="0.2">
      <c r="A158" s="636"/>
      <c r="B158" s="637"/>
      <c r="C158" s="643"/>
      <c r="D158" s="643"/>
      <c r="E158" s="643"/>
      <c r="F158" s="643"/>
      <c r="G158" s="643"/>
      <c r="H158" s="653"/>
      <c r="I158" s="212"/>
      <c r="J158" s="640"/>
      <c r="K158" s="641"/>
      <c r="L158" s="641"/>
      <c r="M158" s="641"/>
      <c r="N158" s="641"/>
      <c r="O158" s="641"/>
      <c r="P158" s="641"/>
      <c r="Q158" s="641"/>
      <c r="R158" s="641"/>
      <c r="S158" s="211"/>
      <c r="T158" s="211"/>
    </row>
    <row r="159" spans="1:20" ht="66" customHeight="1" x14ac:dyDescent="0.2">
      <c r="A159" s="636"/>
      <c r="B159" s="637"/>
      <c r="C159" s="792" t="s">
        <v>861</v>
      </c>
      <c r="D159" s="792"/>
      <c r="E159" s="792"/>
      <c r="F159" s="792"/>
      <c r="G159" s="792"/>
      <c r="H159" s="653"/>
      <c r="I159" s="212"/>
      <c r="J159" s="640"/>
      <c r="K159" s="641"/>
      <c r="L159" s="641"/>
      <c r="M159" s="641"/>
      <c r="N159" s="641"/>
      <c r="O159" s="641"/>
      <c r="P159" s="641"/>
      <c r="Q159" s="641"/>
      <c r="R159" s="641"/>
      <c r="S159" s="211"/>
      <c r="T159" s="211"/>
    </row>
    <row r="160" spans="1:20" x14ac:dyDescent="0.2">
      <c r="A160" s="636"/>
      <c r="B160" s="637"/>
      <c r="C160" s="790"/>
      <c r="D160" s="790"/>
      <c r="E160" s="790"/>
      <c r="F160" s="790"/>
      <c r="G160" s="790"/>
      <c r="H160" s="653"/>
      <c r="I160" s="218"/>
      <c r="J160" s="640"/>
      <c r="K160" s="641"/>
      <c r="L160" s="641"/>
      <c r="M160" s="641"/>
      <c r="N160" s="641"/>
      <c r="O160" s="641"/>
      <c r="P160" s="641"/>
      <c r="Q160" s="641"/>
      <c r="R160" s="641"/>
      <c r="S160" s="211"/>
      <c r="T160" s="211"/>
    </row>
    <row r="161" spans="1:20" ht="57" customHeight="1" x14ac:dyDescent="0.2">
      <c r="A161" s="636"/>
      <c r="B161" s="637"/>
      <c r="C161" s="792" t="s">
        <v>778</v>
      </c>
      <c r="D161" s="792"/>
      <c r="E161" s="792"/>
      <c r="F161" s="792"/>
      <c r="G161" s="792"/>
      <c r="H161" s="653"/>
      <c r="I161" s="218"/>
      <c r="J161" s="640"/>
      <c r="K161" s="641"/>
      <c r="L161" s="641"/>
      <c r="M161" s="641"/>
      <c r="N161" s="641"/>
      <c r="O161" s="641"/>
      <c r="P161" s="641"/>
      <c r="Q161" s="641"/>
      <c r="R161" s="641"/>
      <c r="S161" s="211"/>
      <c r="T161" s="211"/>
    </row>
    <row r="162" spans="1:20" x14ac:dyDescent="0.2">
      <c r="A162" s="636"/>
      <c r="B162" s="637"/>
      <c r="C162" s="643"/>
      <c r="D162" s="643"/>
      <c r="E162" s="643"/>
      <c r="F162" s="643"/>
      <c r="G162" s="643"/>
      <c r="H162" s="653"/>
      <c r="I162" s="218"/>
      <c r="J162" s="640"/>
      <c r="K162" s="641"/>
      <c r="L162" s="641"/>
      <c r="M162" s="641"/>
      <c r="N162" s="641"/>
      <c r="O162" s="641"/>
      <c r="P162" s="641"/>
      <c r="Q162" s="641"/>
      <c r="R162" s="641"/>
      <c r="S162" s="211"/>
      <c r="T162" s="211"/>
    </row>
    <row r="163" spans="1:20" ht="28.5" customHeight="1" x14ac:dyDescent="0.2">
      <c r="A163" s="636"/>
      <c r="B163" s="637"/>
      <c r="C163" s="792" t="s">
        <v>779</v>
      </c>
      <c r="D163" s="792"/>
      <c r="E163" s="792"/>
      <c r="F163" s="792"/>
      <c r="G163" s="792"/>
      <c r="H163" s="653"/>
      <c r="I163" s="218"/>
      <c r="J163" s="640"/>
      <c r="K163" s="641"/>
      <c r="L163" s="641"/>
      <c r="M163" s="641"/>
      <c r="N163" s="641"/>
      <c r="O163" s="641"/>
      <c r="P163" s="641"/>
      <c r="Q163" s="641"/>
      <c r="R163" s="641"/>
      <c r="S163" s="211"/>
      <c r="T163" s="211"/>
    </row>
    <row r="164" spans="1:20" x14ac:dyDescent="0.2">
      <c r="A164" s="636"/>
      <c r="B164" s="637"/>
      <c r="C164" s="790" t="s">
        <v>780</v>
      </c>
      <c r="D164" s="790"/>
      <c r="E164" s="790"/>
      <c r="F164" s="790"/>
      <c r="G164" s="790"/>
      <c r="H164" s="653"/>
      <c r="I164" s="218"/>
      <c r="J164" s="640"/>
      <c r="K164" s="641"/>
      <c r="L164" s="641"/>
      <c r="M164" s="641"/>
      <c r="N164" s="641"/>
      <c r="O164" s="641"/>
      <c r="P164" s="641"/>
      <c r="Q164" s="641"/>
      <c r="R164" s="641"/>
      <c r="S164" s="211"/>
      <c r="T164" s="211"/>
    </row>
    <row r="165" spans="1:20" ht="28.5" customHeight="1" x14ac:dyDescent="0.2">
      <c r="A165" s="636"/>
      <c r="B165" s="637"/>
      <c r="C165" s="792" t="s">
        <v>781</v>
      </c>
      <c r="D165" s="792"/>
      <c r="E165" s="792"/>
      <c r="F165" s="792"/>
      <c r="G165" s="792"/>
      <c r="H165" s="653"/>
      <c r="I165" s="218"/>
      <c r="J165" s="640"/>
      <c r="K165" s="641"/>
      <c r="L165" s="641"/>
      <c r="M165" s="641"/>
      <c r="N165" s="641"/>
      <c r="O165" s="641"/>
      <c r="P165" s="641"/>
      <c r="Q165" s="641"/>
      <c r="R165" s="641"/>
      <c r="S165" s="211"/>
      <c r="T165" s="211"/>
    </row>
    <row r="166" spans="1:20" x14ac:dyDescent="0.2">
      <c r="A166" s="636"/>
      <c r="B166" s="637"/>
      <c r="C166" s="792" t="s">
        <v>782</v>
      </c>
      <c r="D166" s="792"/>
      <c r="E166" s="792"/>
      <c r="F166" s="792"/>
      <c r="G166" s="792"/>
      <c r="H166" s="653"/>
      <c r="I166" s="218"/>
      <c r="J166" s="640"/>
      <c r="K166" s="641"/>
      <c r="L166" s="641"/>
      <c r="M166" s="641"/>
      <c r="N166" s="641"/>
      <c r="O166" s="641"/>
      <c r="P166" s="641"/>
      <c r="Q166" s="641"/>
      <c r="R166" s="641"/>
      <c r="S166" s="211"/>
      <c r="T166" s="211"/>
    </row>
    <row r="167" spans="1:20" ht="54.75" customHeight="1" x14ac:dyDescent="0.2">
      <c r="A167" s="636"/>
      <c r="B167" s="637"/>
      <c r="C167" s="792" t="s">
        <v>783</v>
      </c>
      <c r="D167" s="792"/>
      <c r="E167" s="792"/>
      <c r="F167" s="792"/>
      <c r="G167" s="792"/>
      <c r="H167" s="653"/>
      <c r="I167" s="218"/>
      <c r="J167" s="640"/>
      <c r="K167" s="641"/>
      <c r="L167" s="641"/>
      <c r="M167" s="641"/>
      <c r="N167" s="641"/>
      <c r="O167" s="641"/>
      <c r="P167" s="641"/>
      <c r="Q167" s="641"/>
      <c r="R167" s="641"/>
      <c r="S167" s="211"/>
      <c r="T167" s="211"/>
    </row>
    <row r="168" spans="1:20" x14ac:dyDescent="0.2">
      <c r="A168" s="636"/>
      <c r="B168" s="637"/>
      <c r="C168" s="643"/>
      <c r="D168" s="643"/>
      <c r="E168" s="643"/>
      <c r="F168" s="643"/>
      <c r="G168" s="643"/>
      <c r="H168" s="653"/>
      <c r="I168" s="218"/>
      <c r="J168" s="640"/>
      <c r="K168" s="641"/>
      <c r="L168" s="641"/>
      <c r="M168" s="641"/>
      <c r="N168" s="641"/>
      <c r="O168" s="641"/>
      <c r="P168" s="641"/>
      <c r="Q168" s="641"/>
      <c r="R168" s="641"/>
      <c r="S168" s="211"/>
      <c r="T168" s="211"/>
    </row>
    <row r="169" spans="1:20" x14ac:dyDescent="0.2">
      <c r="A169" s="636"/>
      <c r="B169" s="637"/>
      <c r="C169" s="790" t="s">
        <v>784</v>
      </c>
      <c r="D169" s="790"/>
      <c r="E169" s="790"/>
      <c r="F169" s="790"/>
      <c r="G169" s="790"/>
      <c r="H169" s="653"/>
      <c r="I169" s="218"/>
      <c r="J169" s="640"/>
      <c r="K169" s="641"/>
      <c r="L169" s="641"/>
      <c r="M169" s="641"/>
      <c r="N169" s="641"/>
      <c r="O169" s="641"/>
      <c r="P169" s="641"/>
      <c r="Q169" s="641"/>
      <c r="R169" s="641"/>
      <c r="S169" s="211"/>
      <c r="T169" s="211"/>
    </row>
    <row r="170" spans="1:20" ht="56.25" customHeight="1" x14ac:dyDescent="0.2">
      <c r="A170" s="636"/>
      <c r="B170" s="637"/>
      <c r="C170" s="792" t="s">
        <v>785</v>
      </c>
      <c r="D170" s="792"/>
      <c r="E170" s="792"/>
      <c r="F170" s="792"/>
      <c r="G170" s="792"/>
      <c r="H170" s="653"/>
      <c r="I170" s="218"/>
      <c r="J170" s="640"/>
      <c r="K170" s="641"/>
      <c r="L170" s="641"/>
      <c r="M170" s="641"/>
      <c r="N170" s="641"/>
      <c r="O170" s="641"/>
      <c r="P170" s="641"/>
      <c r="Q170" s="641"/>
      <c r="R170" s="641"/>
      <c r="S170" s="211"/>
      <c r="T170" s="211"/>
    </row>
    <row r="171" spans="1:20" x14ac:dyDescent="0.2">
      <c r="A171" s="636"/>
      <c r="B171" s="637"/>
      <c r="C171" s="643"/>
      <c r="D171" s="643"/>
      <c r="E171" s="643"/>
      <c r="F171" s="643"/>
      <c r="G171" s="643"/>
      <c r="H171" s="653"/>
      <c r="I171" s="218"/>
      <c r="J171" s="640"/>
      <c r="K171" s="641"/>
      <c r="L171" s="641"/>
      <c r="M171" s="641"/>
      <c r="N171" s="641"/>
      <c r="O171" s="641"/>
      <c r="P171" s="641"/>
      <c r="Q171" s="641"/>
      <c r="R171" s="641"/>
      <c r="S171" s="211"/>
      <c r="T171" s="211"/>
    </row>
    <row r="172" spans="1:20" ht="16.5" customHeight="1" x14ac:dyDescent="0.2">
      <c r="A172" s="636"/>
      <c r="B172" s="637"/>
      <c r="C172" s="792" t="s">
        <v>862</v>
      </c>
      <c r="D172" s="792"/>
      <c r="E172" s="792"/>
      <c r="F172" s="792"/>
      <c r="G172" s="792"/>
      <c r="H172" s="653"/>
      <c r="I172" s="218"/>
      <c r="J172" s="640"/>
      <c r="K172" s="641"/>
      <c r="L172" s="641"/>
      <c r="M172" s="641"/>
      <c r="N172" s="641"/>
      <c r="O172" s="641"/>
      <c r="P172" s="641"/>
      <c r="Q172" s="641"/>
      <c r="R172" s="641"/>
      <c r="S172" s="211"/>
      <c r="T172" s="211"/>
    </row>
    <row r="173" spans="1:20" hidden="1" x14ac:dyDescent="0.2">
      <c r="A173" s="636"/>
      <c r="B173" s="637"/>
      <c r="C173" s="643"/>
      <c r="D173" s="643"/>
      <c r="E173" s="643"/>
      <c r="F173" s="643"/>
      <c r="G173" s="643"/>
      <c r="H173" s="653"/>
      <c r="I173" s="218"/>
      <c r="J173" s="640"/>
      <c r="K173" s="641"/>
      <c r="L173" s="641"/>
      <c r="M173" s="641"/>
      <c r="N173" s="641"/>
      <c r="O173" s="641"/>
      <c r="P173" s="641"/>
      <c r="Q173" s="641"/>
      <c r="R173" s="641"/>
      <c r="S173" s="211"/>
      <c r="T173" s="211"/>
    </row>
    <row r="174" spans="1:20" ht="27" customHeight="1" x14ac:dyDescent="0.2">
      <c r="A174" s="636"/>
      <c r="B174" s="637"/>
      <c r="C174" s="792" t="s">
        <v>786</v>
      </c>
      <c r="D174" s="792"/>
      <c r="E174" s="792"/>
      <c r="F174" s="792"/>
      <c r="G174" s="792"/>
      <c r="H174" s="653"/>
      <c r="I174" s="218"/>
      <c r="J174" s="640"/>
      <c r="K174" s="641"/>
      <c r="L174" s="641"/>
      <c r="M174" s="641"/>
      <c r="N174" s="641"/>
      <c r="O174" s="641"/>
      <c r="P174" s="641"/>
      <c r="Q174" s="641"/>
      <c r="R174" s="641"/>
      <c r="S174" s="211"/>
      <c r="T174" s="211"/>
    </row>
    <row r="175" spans="1:20" ht="7.5" customHeight="1" x14ac:dyDescent="0.2">
      <c r="A175" s="636"/>
      <c r="B175" s="637"/>
      <c r="C175" s="643"/>
      <c r="D175" s="643"/>
      <c r="E175" s="643"/>
      <c r="F175" s="643"/>
      <c r="G175" s="643"/>
      <c r="H175" s="653"/>
      <c r="I175" s="218"/>
      <c r="J175" s="640"/>
      <c r="K175" s="641"/>
      <c r="L175" s="641"/>
      <c r="M175" s="641"/>
      <c r="N175" s="641"/>
      <c r="O175" s="641"/>
      <c r="P175" s="641"/>
      <c r="Q175" s="641"/>
      <c r="R175" s="641"/>
      <c r="S175" s="211"/>
      <c r="T175" s="211"/>
    </row>
    <row r="176" spans="1:20" ht="52.5" customHeight="1" x14ac:dyDescent="0.2">
      <c r="A176" s="636"/>
      <c r="B176" s="637"/>
      <c r="C176" s="792" t="s">
        <v>787</v>
      </c>
      <c r="D176" s="792"/>
      <c r="E176" s="792"/>
      <c r="F176" s="792"/>
      <c r="G176" s="792"/>
      <c r="H176" s="653"/>
      <c r="I176" s="218"/>
      <c r="J176" s="640"/>
      <c r="K176" s="641"/>
      <c r="L176" s="641"/>
      <c r="M176" s="641"/>
      <c r="N176" s="641"/>
      <c r="O176" s="641"/>
      <c r="P176" s="641"/>
      <c r="Q176" s="641"/>
      <c r="R176" s="641"/>
      <c r="S176" s="211"/>
      <c r="T176" s="211"/>
    </row>
    <row r="177" spans="1:20" x14ac:dyDescent="0.2">
      <c r="A177" s="636"/>
      <c r="B177" s="637"/>
      <c r="C177" s="643"/>
      <c r="D177" s="643"/>
      <c r="E177" s="643"/>
      <c r="F177" s="643"/>
      <c r="G177" s="643"/>
      <c r="H177" s="653"/>
      <c r="I177" s="218"/>
      <c r="J177" s="640"/>
      <c r="K177" s="641"/>
      <c r="L177" s="641"/>
      <c r="M177" s="641"/>
      <c r="N177" s="641"/>
      <c r="O177" s="641"/>
      <c r="P177" s="641"/>
      <c r="Q177" s="641"/>
      <c r="R177" s="641"/>
      <c r="S177" s="211"/>
      <c r="T177" s="211"/>
    </row>
    <row r="178" spans="1:20" x14ac:dyDescent="0.2">
      <c r="A178" s="636"/>
      <c r="B178" s="637"/>
      <c r="C178" s="790" t="s">
        <v>788</v>
      </c>
      <c r="D178" s="790"/>
      <c r="E178" s="790"/>
      <c r="F178" s="790"/>
      <c r="G178" s="790"/>
      <c r="H178" s="653"/>
      <c r="I178" s="218"/>
      <c r="J178" s="640"/>
      <c r="K178" s="641"/>
      <c r="L178" s="641"/>
      <c r="M178" s="641"/>
      <c r="N178" s="641"/>
      <c r="O178" s="641"/>
      <c r="P178" s="641"/>
      <c r="Q178" s="641"/>
      <c r="R178" s="641"/>
      <c r="S178" s="211"/>
      <c r="T178" s="211"/>
    </row>
    <row r="179" spans="1:20" ht="103.5" customHeight="1" x14ac:dyDescent="0.2">
      <c r="A179" s="636"/>
      <c r="B179" s="637"/>
      <c r="C179" s="792" t="s">
        <v>1318</v>
      </c>
      <c r="D179" s="792"/>
      <c r="E179" s="792"/>
      <c r="F179" s="792"/>
      <c r="G179" s="792"/>
      <c r="H179" s="653"/>
      <c r="I179" s="218"/>
      <c r="J179" s="640"/>
      <c r="K179" s="641"/>
      <c r="L179" s="641"/>
      <c r="M179" s="641"/>
      <c r="N179" s="641"/>
      <c r="O179" s="641"/>
      <c r="P179" s="641"/>
      <c r="Q179" s="641"/>
      <c r="R179" s="641"/>
      <c r="S179" s="211"/>
      <c r="T179" s="211"/>
    </row>
    <row r="180" spans="1:20" x14ac:dyDescent="0.2">
      <c r="A180" s="636"/>
      <c r="B180" s="637"/>
      <c r="C180" s="643"/>
      <c r="D180" s="643"/>
      <c r="E180" s="643"/>
      <c r="F180" s="643"/>
      <c r="G180" s="643"/>
      <c r="H180" s="653"/>
      <c r="I180" s="218"/>
      <c r="J180" s="640"/>
      <c r="K180" s="641"/>
      <c r="L180" s="641"/>
      <c r="M180" s="641"/>
      <c r="N180" s="641"/>
      <c r="O180" s="641"/>
      <c r="P180" s="641"/>
      <c r="Q180" s="641"/>
      <c r="R180" s="641"/>
      <c r="S180" s="211"/>
      <c r="T180" s="211"/>
    </row>
    <row r="181" spans="1:20" ht="51.75" customHeight="1" x14ac:dyDescent="0.2">
      <c r="A181" s="636"/>
      <c r="B181" s="637"/>
      <c r="C181" s="792" t="s">
        <v>789</v>
      </c>
      <c r="D181" s="792"/>
      <c r="E181" s="792"/>
      <c r="F181" s="792"/>
      <c r="G181" s="792"/>
      <c r="H181" s="653"/>
      <c r="I181" s="218"/>
      <c r="J181" s="640"/>
      <c r="K181" s="641"/>
      <c r="L181" s="641"/>
      <c r="M181" s="641"/>
      <c r="N181" s="641"/>
      <c r="O181" s="641"/>
      <c r="P181" s="641"/>
      <c r="Q181" s="641"/>
      <c r="R181" s="641"/>
      <c r="S181" s="211"/>
      <c r="T181" s="211"/>
    </row>
    <row r="182" spans="1:20" x14ac:dyDescent="0.2">
      <c r="A182" s="636"/>
      <c r="B182" s="637"/>
      <c r="C182" s="653"/>
      <c r="D182" s="653"/>
      <c r="E182" s="653"/>
      <c r="F182" s="653"/>
      <c r="G182" s="653"/>
      <c r="H182" s="653"/>
      <c r="I182" s="218"/>
      <c r="J182" s="640"/>
      <c r="K182" s="641"/>
      <c r="L182" s="641"/>
      <c r="M182" s="641"/>
      <c r="N182" s="641"/>
      <c r="O182" s="641"/>
      <c r="P182" s="641"/>
      <c r="Q182" s="641"/>
      <c r="R182" s="641"/>
      <c r="S182" s="211"/>
      <c r="T182" s="211"/>
    </row>
    <row r="183" spans="1:20" x14ac:dyDescent="0.2">
      <c r="A183" s="636"/>
      <c r="B183" s="637"/>
      <c r="C183" s="790" t="s">
        <v>790</v>
      </c>
      <c r="D183" s="790"/>
      <c r="E183" s="790"/>
      <c r="F183" s="790"/>
      <c r="G183" s="790"/>
      <c r="H183" s="653"/>
      <c r="I183" s="218"/>
      <c r="J183" s="640"/>
      <c r="K183" s="641"/>
      <c r="L183" s="641"/>
      <c r="M183" s="641"/>
      <c r="N183" s="641"/>
      <c r="O183" s="641"/>
      <c r="P183" s="641"/>
      <c r="Q183" s="641"/>
      <c r="R183" s="641"/>
      <c r="S183" s="211"/>
      <c r="T183" s="211"/>
    </row>
    <row r="184" spans="1:20" ht="23.25" customHeight="1" x14ac:dyDescent="0.2">
      <c r="A184" s="636"/>
      <c r="B184" s="637"/>
      <c r="C184" s="792" t="s">
        <v>791</v>
      </c>
      <c r="D184" s="792"/>
      <c r="E184" s="792"/>
      <c r="F184" s="792"/>
      <c r="G184" s="792"/>
      <c r="H184" s="653"/>
      <c r="I184" s="218"/>
      <c r="J184" s="640"/>
      <c r="K184" s="641"/>
      <c r="L184" s="641"/>
      <c r="M184" s="641"/>
      <c r="N184" s="641"/>
      <c r="O184" s="641"/>
      <c r="P184" s="641"/>
      <c r="Q184" s="641"/>
      <c r="R184" s="641"/>
      <c r="S184" s="211"/>
      <c r="T184" s="211"/>
    </row>
    <row r="185" spans="1:20" x14ac:dyDescent="0.2">
      <c r="A185" s="636"/>
      <c r="B185" s="637"/>
      <c r="C185" s="790" t="s">
        <v>181</v>
      </c>
      <c r="D185" s="790"/>
      <c r="E185" s="790"/>
      <c r="F185" s="790"/>
      <c r="G185" s="790"/>
      <c r="H185" s="653"/>
      <c r="I185" s="218"/>
      <c r="J185" s="640"/>
      <c r="K185" s="641"/>
      <c r="L185" s="641"/>
      <c r="M185" s="641"/>
      <c r="N185" s="641"/>
      <c r="O185" s="641"/>
      <c r="P185" s="641"/>
      <c r="Q185" s="641"/>
      <c r="R185" s="641"/>
      <c r="S185" s="211"/>
      <c r="T185" s="211"/>
    </row>
    <row r="186" spans="1:20" ht="78.75" customHeight="1" x14ac:dyDescent="0.2">
      <c r="A186" s="636"/>
      <c r="B186" s="637"/>
      <c r="C186" s="792" t="s">
        <v>1492</v>
      </c>
      <c r="D186" s="792"/>
      <c r="E186" s="792"/>
      <c r="F186" s="792"/>
      <c r="G186" s="792"/>
      <c r="H186" s="653"/>
      <c r="I186" s="218"/>
      <c r="J186" s="640"/>
      <c r="K186" s="641"/>
      <c r="L186" s="641"/>
      <c r="M186" s="641"/>
      <c r="N186" s="641"/>
      <c r="O186" s="641"/>
      <c r="P186" s="641"/>
      <c r="Q186" s="641"/>
      <c r="R186" s="641"/>
      <c r="S186" s="211"/>
      <c r="T186" s="211"/>
    </row>
    <row r="187" spans="1:20" x14ac:dyDescent="0.2">
      <c r="A187" s="636"/>
      <c r="B187" s="637"/>
      <c r="C187" s="653"/>
      <c r="D187" s="653"/>
      <c r="E187" s="653"/>
      <c r="F187" s="653"/>
      <c r="G187" s="653"/>
      <c r="H187" s="653"/>
      <c r="I187" s="218"/>
      <c r="J187" s="640"/>
      <c r="K187" s="641"/>
      <c r="L187" s="641"/>
      <c r="M187" s="641"/>
      <c r="N187" s="641"/>
      <c r="O187" s="641"/>
      <c r="P187" s="641"/>
      <c r="Q187" s="641"/>
      <c r="R187" s="641"/>
      <c r="S187" s="211"/>
      <c r="T187" s="211"/>
    </row>
    <row r="188" spans="1:20" x14ac:dyDescent="0.2">
      <c r="A188" s="636"/>
      <c r="B188" s="637"/>
      <c r="C188" s="790" t="s">
        <v>183</v>
      </c>
      <c r="D188" s="790"/>
      <c r="E188" s="790"/>
      <c r="F188" s="790"/>
      <c r="G188" s="790"/>
      <c r="H188" s="653"/>
      <c r="I188" s="218"/>
      <c r="J188" s="640"/>
      <c r="K188" s="641"/>
      <c r="L188" s="641"/>
      <c r="M188" s="641"/>
      <c r="N188" s="641"/>
      <c r="O188" s="641"/>
      <c r="P188" s="641"/>
      <c r="Q188" s="641"/>
      <c r="R188" s="641"/>
      <c r="S188" s="211"/>
      <c r="T188" s="211"/>
    </row>
    <row r="189" spans="1:20" ht="120.75" customHeight="1" x14ac:dyDescent="0.2">
      <c r="A189" s="636"/>
      <c r="B189" s="637"/>
      <c r="C189" s="792" t="s">
        <v>1319</v>
      </c>
      <c r="D189" s="792"/>
      <c r="E189" s="792"/>
      <c r="F189" s="792"/>
      <c r="G189" s="792"/>
      <c r="H189" s="653"/>
      <c r="I189" s="218"/>
      <c r="J189" s="640"/>
      <c r="K189" s="641"/>
      <c r="L189" s="641"/>
      <c r="M189" s="641"/>
      <c r="N189" s="641"/>
      <c r="O189" s="641"/>
      <c r="P189" s="641"/>
      <c r="Q189" s="641"/>
      <c r="R189" s="641"/>
      <c r="S189" s="211"/>
      <c r="T189" s="211"/>
    </row>
    <row r="190" spans="1:20" x14ac:dyDescent="0.2">
      <c r="A190" s="636"/>
      <c r="B190" s="637"/>
      <c r="C190" s="791"/>
      <c r="D190" s="791"/>
      <c r="E190" s="791"/>
      <c r="F190" s="791"/>
      <c r="G190" s="791"/>
      <c r="H190" s="653"/>
      <c r="I190" s="218"/>
      <c r="J190" s="640"/>
      <c r="K190" s="641"/>
      <c r="L190" s="641"/>
      <c r="M190" s="641"/>
      <c r="N190" s="641"/>
      <c r="O190" s="641"/>
      <c r="P190" s="641"/>
      <c r="Q190" s="641"/>
      <c r="R190" s="641"/>
      <c r="S190" s="211"/>
      <c r="T190" s="211"/>
    </row>
    <row r="191" spans="1:20" x14ac:dyDescent="0.2">
      <c r="A191" s="636"/>
      <c r="B191" s="637"/>
      <c r="C191" s="790" t="s">
        <v>792</v>
      </c>
      <c r="D191" s="790"/>
      <c r="E191" s="790"/>
      <c r="F191" s="790"/>
      <c r="G191" s="790"/>
      <c r="H191" s="653"/>
      <c r="I191" s="218"/>
      <c r="J191" s="640"/>
      <c r="K191" s="641"/>
      <c r="L191" s="641"/>
      <c r="M191" s="641"/>
      <c r="N191" s="641"/>
      <c r="O191" s="641"/>
      <c r="P191" s="641"/>
      <c r="Q191" s="641"/>
      <c r="R191" s="641"/>
      <c r="S191" s="211"/>
      <c r="T191" s="211"/>
    </row>
    <row r="192" spans="1:20" x14ac:dyDescent="0.2">
      <c r="A192" s="636"/>
      <c r="B192" s="637"/>
      <c r="C192" s="791" t="s">
        <v>793</v>
      </c>
      <c r="D192" s="791"/>
      <c r="E192" s="791"/>
      <c r="F192" s="791"/>
      <c r="G192" s="791"/>
      <c r="H192" s="653"/>
      <c r="I192" s="218"/>
      <c r="J192" s="640"/>
      <c r="K192" s="641"/>
      <c r="L192" s="641"/>
      <c r="M192" s="641"/>
      <c r="N192" s="641"/>
      <c r="O192" s="641"/>
      <c r="P192" s="641"/>
      <c r="Q192" s="641"/>
      <c r="R192" s="641"/>
      <c r="S192" s="211"/>
      <c r="T192" s="211"/>
    </row>
    <row r="193" spans="1:20" x14ac:dyDescent="0.2">
      <c r="A193" s="636"/>
      <c r="B193" s="637"/>
      <c r="C193" s="653"/>
      <c r="D193" s="653"/>
      <c r="E193" s="653"/>
      <c r="F193" s="653"/>
      <c r="G193" s="653"/>
      <c r="H193" s="653"/>
      <c r="I193" s="218"/>
      <c r="J193" s="640"/>
      <c r="K193" s="641"/>
      <c r="L193" s="641"/>
      <c r="M193" s="641"/>
      <c r="N193" s="641"/>
      <c r="O193" s="641"/>
      <c r="P193" s="641"/>
      <c r="Q193" s="641"/>
      <c r="R193" s="641"/>
      <c r="S193" s="211"/>
      <c r="T193" s="211"/>
    </row>
    <row r="194" spans="1:20" ht="118.5" customHeight="1" x14ac:dyDescent="0.2">
      <c r="A194" s="636"/>
      <c r="B194" s="637"/>
      <c r="C194" s="792" t="s">
        <v>1320</v>
      </c>
      <c r="D194" s="792"/>
      <c r="E194" s="792"/>
      <c r="F194" s="792"/>
      <c r="G194" s="792"/>
      <c r="H194" s="653"/>
      <c r="I194" s="218"/>
      <c r="J194" s="640"/>
      <c r="K194" s="641"/>
      <c r="L194" s="641"/>
      <c r="M194" s="641"/>
      <c r="N194" s="641"/>
      <c r="O194" s="641"/>
      <c r="P194" s="641"/>
      <c r="Q194" s="641"/>
      <c r="R194" s="641"/>
      <c r="S194" s="211"/>
      <c r="T194" s="211"/>
    </row>
    <row r="195" spans="1:20" x14ac:dyDescent="0.2">
      <c r="A195" s="636"/>
      <c r="B195" s="637"/>
      <c r="C195" s="643"/>
      <c r="D195" s="643"/>
      <c r="E195" s="643"/>
      <c r="F195" s="643"/>
      <c r="G195" s="643"/>
      <c r="H195" s="653"/>
      <c r="I195" s="218"/>
      <c r="J195" s="640"/>
      <c r="K195" s="641"/>
      <c r="L195" s="641"/>
      <c r="M195" s="641"/>
      <c r="N195" s="641"/>
      <c r="O195" s="641"/>
      <c r="P195" s="641"/>
      <c r="Q195" s="641"/>
      <c r="R195" s="641"/>
      <c r="S195" s="211"/>
      <c r="T195" s="211"/>
    </row>
    <row r="196" spans="1:20" ht="27.75" customHeight="1" x14ac:dyDescent="0.2">
      <c r="A196" s="636"/>
      <c r="B196" s="637"/>
      <c r="C196" s="792" t="s">
        <v>794</v>
      </c>
      <c r="D196" s="792"/>
      <c r="E196" s="792"/>
      <c r="F196" s="792"/>
      <c r="G196" s="792"/>
      <c r="H196" s="653"/>
      <c r="I196" s="218"/>
      <c r="J196" s="659"/>
      <c r="K196" s="641"/>
      <c r="L196" s="641"/>
      <c r="M196" s="641"/>
      <c r="N196" s="641"/>
      <c r="O196" s="641"/>
      <c r="P196" s="641"/>
      <c r="Q196" s="641"/>
      <c r="R196" s="641"/>
      <c r="S196" s="211"/>
      <c r="T196" s="211"/>
    </row>
    <row r="197" spans="1:20" x14ac:dyDescent="0.2">
      <c r="A197" s="636"/>
      <c r="B197" s="637"/>
      <c r="C197" s="643"/>
      <c r="D197" s="643"/>
      <c r="E197" s="643"/>
      <c r="F197" s="643"/>
      <c r="G197" s="643"/>
      <c r="H197" s="653"/>
      <c r="I197" s="218"/>
      <c r="J197" s="659"/>
      <c r="K197" s="641"/>
      <c r="L197" s="641"/>
      <c r="M197" s="641"/>
      <c r="N197" s="641"/>
      <c r="O197" s="641"/>
      <c r="P197" s="641"/>
      <c r="Q197" s="641"/>
      <c r="R197" s="641"/>
      <c r="S197" s="211"/>
      <c r="T197" s="211"/>
    </row>
    <row r="198" spans="1:20" x14ac:dyDescent="0.2">
      <c r="A198" s="636"/>
      <c r="B198" s="637"/>
      <c r="C198" s="790" t="s">
        <v>795</v>
      </c>
      <c r="D198" s="790"/>
      <c r="E198" s="790"/>
      <c r="F198" s="790"/>
      <c r="G198" s="790"/>
      <c r="H198" s="653"/>
      <c r="I198" s="212"/>
      <c r="J198" s="659"/>
      <c r="K198" s="641"/>
      <c r="L198" s="641"/>
      <c r="M198" s="641"/>
      <c r="N198" s="641"/>
      <c r="O198" s="641"/>
      <c r="P198" s="641"/>
      <c r="Q198" s="641"/>
      <c r="R198" s="641"/>
      <c r="S198" s="211"/>
      <c r="T198" s="211"/>
    </row>
    <row r="199" spans="1:20" ht="27" customHeight="1" x14ac:dyDescent="0.2">
      <c r="A199" s="636"/>
      <c r="B199" s="637"/>
      <c r="C199" s="792" t="s">
        <v>779</v>
      </c>
      <c r="D199" s="792"/>
      <c r="E199" s="792"/>
      <c r="F199" s="792"/>
      <c r="G199" s="792"/>
      <c r="H199" s="653"/>
      <c r="I199" s="212"/>
      <c r="J199" s="659"/>
      <c r="K199" s="641"/>
      <c r="L199" s="641"/>
      <c r="M199" s="641"/>
      <c r="N199" s="641"/>
      <c r="O199" s="641"/>
      <c r="P199" s="641"/>
      <c r="Q199" s="641"/>
      <c r="R199" s="641"/>
      <c r="S199" s="211"/>
      <c r="T199" s="211"/>
    </row>
    <row r="200" spans="1:20" x14ac:dyDescent="0.2">
      <c r="A200" s="636"/>
      <c r="B200" s="637"/>
      <c r="C200" s="643"/>
      <c r="D200" s="643"/>
      <c r="E200" s="643"/>
      <c r="F200" s="643"/>
      <c r="G200" s="643"/>
      <c r="H200" s="653"/>
      <c r="I200" s="212"/>
      <c r="J200" s="659"/>
      <c r="K200" s="641"/>
      <c r="L200" s="641"/>
      <c r="M200" s="641"/>
      <c r="N200" s="641"/>
      <c r="O200" s="641"/>
      <c r="P200" s="641"/>
      <c r="Q200" s="641"/>
      <c r="R200" s="641"/>
      <c r="S200" s="211"/>
      <c r="T200" s="211"/>
    </row>
    <row r="201" spans="1:20" ht="40.5" customHeight="1" x14ac:dyDescent="0.2">
      <c r="A201" s="636"/>
      <c r="B201" s="637"/>
      <c r="C201" s="792" t="s">
        <v>1321</v>
      </c>
      <c r="D201" s="792"/>
      <c r="E201" s="792"/>
      <c r="F201" s="792"/>
      <c r="G201" s="792"/>
      <c r="H201" s="653"/>
      <c r="I201" s="218"/>
      <c r="J201" s="640"/>
      <c r="K201" s="641"/>
      <c r="L201" s="641"/>
      <c r="M201" s="641"/>
      <c r="N201" s="641"/>
      <c r="O201" s="641"/>
      <c r="P201" s="641"/>
      <c r="Q201" s="641"/>
      <c r="R201" s="641"/>
      <c r="S201" s="211"/>
      <c r="T201" s="211"/>
    </row>
    <row r="202" spans="1:20" x14ac:dyDescent="0.2">
      <c r="A202" s="636"/>
      <c r="B202" s="637"/>
      <c r="C202" s="643"/>
      <c r="D202" s="643"/>
      <c r="E202" s="643"/>
      <c r="F202" s="643"/>
      <c r="G202" s="643"/>
      <c r="H202" s="653"/>
      <c r="I202" s="218"/>
      <c r="J202" s="640"/>
      <c r="K202" s="641"/>
      <c r="L202" s="641"/>
      <c r="M202" s="641"/>
      <c r="N202" s="641"/>
      <c r="O202" s="641"/>
      <c r="P202" s="641"/>
      <c r="Q202" s="641"/>
      <c r="R202" s="641"/>
      <c r="S202" s="211"/>
      <c r="T202" s="211"/>
    </row>
    <row r="203" spans="1:20" x14ac:dyDescent="0.2">
      <c r="A203" s="636"/>
      <c r="B203" s="637"/>
      <c r="C203" s="790" t="s">
        <v>796</v>
      </c>
      <c r="D203" s="790"/>
      <c r="E203" s="790"/>
      <c r="F203" s="790"/>
      <c r="G203" s="790"/>
      <c r="H203" s="653"/>
      <c r="I203" s="218"/>
      <c r="J203" s="640"/>
      <c r="K203" s="641"/>
      <c r="L203" s="641"/>
      <c r="M203" s="641"/>
      <c r="N203" s="641"/>
      <c r="O203" s="641"/>
      <c r="P203" s="641"/>
      <c r="Q203" s="641"/>
      <c r="R203" s="641"/>
      <c r="S203" s="211"/>
      <c r="T203" s="211"/>
    </row>
    <row r="204" spans="1:20" x14ac:dyDescent="0.2">
      <c r="A204" s="636"/>
      <c r="B204" s="637"/>
      <c r="C204" s="792" t="s">
        <v>863</v>
      </c>
      <c r="D204" s="792"/>
      <c r="E204" s="792"/>
      <c r="F204" s="792"/>
      <c r="G204" s="792"/>
      <c r="H204" s="653"/>
      <c r="I204" s="218"/>
      <c r="J204" s="640"/>
      <c r="K204" s="641"/>
      <c r="L204" s="641"/>
      <c r="M204" s="641"/>
      <c r="N204" s="641"/>
      <c r="O204" s="641"/>
      <c r="P204" s="641"/>
      <c r="Q204" s="641"/>
      <c r="R204" s="641"/>
      <c r="S204" s="211"/>
      <c r="T204" s="211"/>
    </row>
    <row r="205" spans="1:20" ht="28.5" customHeight="1" x14ac:dyDescent="0.2">
      <c r="A205" s="636"/>
      <c r="B205" s="637"/>
      <c r="C205" s="792" t="s">
        <v>864</v>
      </c>
      <c r="D205" s="792"/>
      <c r="E205" s="792"/>
      <c r="F205" s="792"/>
      <c r="G205" s="792"/>
      <c r="H205" s="653"/>
      <c r="I205" s="218"/>
      <c r="J205" s="640"/>
      <c r="K205" s="641"/>
      <c r="L205" s="641"/>
      <c r="M205" s="641"/>
      <c r="N205" s="641"/>
      <c r="O205" s="641"/>
      <c r="P205" s="641"/>
      <c r="Q205" s="641"/>
      <c r="R205" s="641"/>
      <c r="S205" s="211"/>
      <c r="T205" s="211"/>
    </row>
    <row r="206" spans="1:20" ht="42" customHeight="1" x14ac:dyDescent="0.2">
      <c r="A206" s="636"/>
      <c r="B206" s="637"/>
      <c r="C206" s="792" t="s">
        <v>865</v>
      </c>
      <c r="D206" s="792"/>
      <c r="E206" s="792"/>
      <c r="F206" s="792"/>
      <c r="G206" s="792"/>
      <c r="H206" s="653"/>
      <c r="I206" s="218"/>
      <c r="J206" s="640"/>
      <c r="K206" s="641"/>
      <c r="L206" s="641"/>
      <c r="M206" s="641"/>
      <c r="N206" s="641"/>
      <c r="O206" s="641"/>
      <c r="P206" s="641"/>
      <c r="Q206" s="641"/>
      <c r="R206" s="641"/>
      <c r="S206" s="211"/>
      <c r="T206" s="211"/>
    </row>
    <row r="207" spans="1:20" ht="27.75" customHeight="1" x14ac:dyDescent="0.2">
      <c r="A207" s="636"/>
      <c r="B207" s="637"/>
      <c r="C207" s="792" t="s">
        <v>866</v>
      </c>
      <c r="D207" s="792"/>
      <c r="E207" s="792"/>
      <c r="F207" s="792"/>
      <c r="G207" s="792"/>
      <c r="H207" s="653"/>
      <c r="I207" s="218"/>
      <c r="J207" s="640"/>
      <c r="K207" s="641"/>
      <c r="L207" s="641"/>
      <c r="M207" s="641"/>
      <c r="N207" s="641"/>
      <c r="O207" s="641"/>
      <c r="P207" s="641"/>
      <c r="Q207" s="641"/>
      <c r="R207" s="641"/>
      <c r="S207" s="211"/>
      <c r="T207" s="211"/>
    </row>
    <row r="208" spans="1:20" x14ac:dyDescent="0.2">
      <c r="A208" s="636"/>
      <c r="B208" s="637"/>
      <c r="C208" s="643"/>
      <c r="D208" s="643"/>
      <c r="E208" s="643"/>
      <c r="F208" s="643"/>
      <c r="G208" s="643"/>
      <c r="H208" s="653"/>
      <c r="I208" s="218"/>
      <c r="J208" s="640"/>
      <c r="K208" s="641"/>
      <c r="L208" s="641"/>
      <c r="M208" s="641"/>
      <c r="N208" s="641"/>
      <c r="O208" s="641"/>
      <c r="P208" s="641"/>
      <c r="Q208" s="641"/>
      <c r="R208" s="641"/>
      <c r="S208" s="211"/>
      <c r="T208" s="211"/>
    </row>
    <row r="209" spans="1:20" x14ac:dyDescent="0.2">
      <c r="A209" s="636"/>
      <c r="B209" s="637"/>
      <c r="C209" s="790" t="s">
        <v>784</v>
      </c>
      <c r="D209" s="791"/>
      <c r="E209" s="791"/>
      <c r="F209" s="791"/>
      <c r="G209" s="791"/>
      <c r="H209" s="653"/>
      <c r="I209" s="218"/>
      <c r="J209" s="640"/>
      <c r="K209" s="641"/>
      <c r="L209" s="641"/>
      <c r="M209" s="641"/>
      <c r="N209" s="641"/>
      <c r="O209" s="641"/>
      <c r="P209" s="641"/>
      <c r="Q209" s="641"/>
      <c r="R209" s="641"/>
      <c r="S209" s="211"/>
      <c r="T209" s="211"/>
    </row>
    <row r="210" spans="1:20" ht="28.5" customHeight="1" x14ac:dyDescent="0.2">
      <c r="A210" s="636"/>
      <c r="B210" s="637"/>
      <c r="C210" s="792" t="s">
        <v>797</v>
      </c>
      <c r="D210" s="792"/>
      <c r="E210" s="792"/>
      <c r="F210" s="792"/>
      <c r="G210" s="792"/>
      <c r="H210" s="653"/>
      <c r="I210" s="218"/>
      <c r="J210" s="640"/>
      <c r="K210" s="641"/>
      <c r="L210" s="641"/>
      <c r="M210" s="641"/>
      <c r="N210" s="641"/>
      <c r="O210" s="641"/>
      <c r="P210" s="641"/>
      <c r="Q210" s="641"/>
      <c r="R210" s="641"/>
      <c r="S210" s="211"/>
      <c r="T210" s="211"/>
    </row>
    <row r="211" spans="1:20" x14ac:dyDescent="0.2">
      <c r="A211" s="636"/>
      <c r="B211" s="637"/>
      <c r="C211" s="643"/>
      <c r="D211" s="643"/>
      <c r="E211" s="643"/>
      <c r="F211" s="643"/>
      <c r="G211" s="643"/>
      <c r="H211" s="653"/>
      <c r="I211" s="218"/>
      <c r="J211" s="640"/>
      <c r="K211" s="641"/>
      <c r="L211" s="641"/>
      <c r="M211" s="641"/>
      <c r="N211" s="641"/>
      <c r="O211" s="641"/>
      <c r="P211" s="641"/>
      <c r="Q211" s="641"/>
      <c r="R211" s="641"/>
      <c r="S211" s="211"/>
      <c r="T211" s="211"/>
    </row>
    <row r="212" spans="1:20" x14ac:dyDescent="0.2">
      <c r="A212" s="636"/>
      <c r="B212" s="637"/>
      <c r="C212" s="791" t="s">
        <v>798</v>
      </c>
      <c r="D212" s="791"/>
      <c r="E212" s="791"/>
      <c r="F212" s="791"/>
      <c r="G212" s="791"/>
      <c r="H212" s="653"/>
      <c r="I212" s="218"/>
      <c r="J212" s="640"/>
      <c r="K212" s="641"/>
      <c r="L212" s="641"/>
      <c r="M212" s="641"/>
      <c r="N212" s="641"/>
      <c r="O212" s="641"/>
      <c r="P212" s="641"/>
      <c r="Q212" s="641"/>
      <c r="R212" s="641"/>
      <c r="S212" s="211"/>
      <c r="T212" s="211"/>
    </row>
    <row r="213" spans="1:20" ht="12.75" customHeight="1" x14ac:dyDescent="0.2">
      <c r="A213" s="636"/>
      <c r="B213" s="637"/>
      <c r="C213" s="653"/>
      <c r="D213" s="653"/>
      <c r="E213" s="653"/>
      <c r="F213" s="653"/>
      <c r="G213" s="653"/>
      <c r="H213" s="653"/>
      <c r="I213" s="218"/>
      <c r="J213" s="640"/>
      <c r="K213" s="641"/>
      <c r="L213" s="641"/>
      <c r="M213" s="641"/>
      <c r="N213" s="641"/>
      <c r="O213" s="641"/>
      <c r="P213" s="641"/>
      <c r="Q213" s="641"/>
      <c r="R213" s="641"/>
      <c r="S213" s="211"/>
      <c r="T213" s="211"/>
    </row>
    <row r="214" spans="1:20" ht="168.75" customHeight="1" x14ac:dyDescent="0.2">
      <c r="A214" s="636"/>
      <c r="B214" s="637"/>
      <c r="C214" s="792" t="s">
        <v>799</v>
      </c>
      <c r="D214" s="792"/>
      <c r="E214" s="792"/>
      <c r="F214" s="792"/>
      <c r="G214" s="792"/>
      <c r="H214" s="653"/>
      <c r="I214" s="218"/>
      <c r="J214" s="640"/>
      <c r="K214" s="641"/>
      <c r="L214" s="641"/>
      <c r="M214" s="641"/>
      <c r="N214" s="641"/>
      <c r="O214" s="641"/>
      <c r="P214" s="641"/>
      <c r="Q214" s="641"/>
      <c r="R214" s="641"/>
      <c r="S214" s="211"/>
      <c r="T214" s="211"/>
    </row>
    <row r="215" spans="1:20" x14ac:dyDescent="0.2">
      <c r="A215" s="636"/>
      <c r="B215" s="637"/>
      <c r="C215" s="653"/>
      <c r="D215" s="653"/>
      <c r="E215" s="653"/>
      <c r="F215" s="653"/>
      <c r="G215" s="653"/>
      <c r="H215" s="653"/>
      <c r="I215" s="218"/>
      <c r="J215" s="640"/>
      <c r="K215" s="641"/>
      <c r="L215" s="641"/>
      <c r="M215" s="641"/>
      <c r="N215" s="641"/>
      <c r="O215" s="641"/>
      <c r="P215" s="641"/>
      <c r="Q215" s="641"/>
      <c r="R215" s="641"/>
      <c r="S215" s="211"/>
      <c r="T215" s="211"/>
    </row>
    <row r="216" spans="1:20" x14ac:dyDescent="0.2">
      <c r="A216" s="636"/>
      <c r="B216" s="651">
        <v>1.5</v>
      </c>
      <c r="C216" s="790" t="s">
        <v>800</v>
      </c>
      <c r="D216" s="790"/>
      <c r="E216" s="790"/>
      <c r="F216" s="790"/>
      <c r="G216" s="790"/>
      <c r="H216" s="653"/>
      <c r="I216" s="218"/>
      <c r="J216" s="640"/>
      <c r="K216" s="641"/>
      <c r="L216" s="641"/>
      <c r="M216" s="641"/>
      <c r="N216" s="641"/>
      <c r="O216" s="641"/>
      <c r="P216" s="641"/>
      <c r="Q216" s="641"/>
      <c r="R216" s="641"/>
      <c r="S216" s="211"/>
      <c r="T216" s="211"/>
    </row>
    <row r="217" spans="1:20" ht="57" customHeight="1" x14ac:dyDescent="0.2">
      <c r="A217" s="636"/>
      <c r="B217" s="637"/>
      <c r="C217" s="792" t="s">
        <v>1322</v>
      </c>
      <c r="D217" s="792"/>
      <c r="E217" s="792"/>
      <c r="F217" s="792"/>
      <c r="G217" s="792"/>
      <c r="H217" s="653"/>
      <c r="I217" s="218"/>
      <c r="J217" s="640"/>
      <c r="K217" s="641"/>
      <c r="L217" s="641"/>
      <c r="M217" s="641"/>
      <c r="N217" s="641"/>
      <c r="O217" s="641"/>
      <c r="P217" s="641"/>
      <c r="Q217" s="641"/>
      <c r="R217" s="641"/>
      <c r="S217" s="211"/>
      <c r="T217" s="211"/>
    </row>
    <row r="218" spans="1:20" x14ac:dyDescent="0.2">
      <c r="A218" s="636"/>
      <c r="B218" s="637"/>
      <c r="C218" s="643"/>
      <c r="D218" s="643"/>
      <c r="E218" s="643"/>
      <c r="F218" s="643"/>
      <c r="G218" s="643"/>
      <c r="H218" s="653"/>
      <c r="I218" s="218"/>
      <c r="J218" s="640"/>
      <c r="K218" s="641"/>
      <c r="L218" s="641"/>
      <c r="M218" s="641"/>
      <c r="N218" s="641"/>
      <c r="O218" s="641"/>
      <c r="P218" s="641"/>
      <c r="Q218" s="641"/>
      <c r="R218" s="641"/>
      <c r="S218" s="211"/>
      <c r="T218" s="211"/>
    </row>
    <row r="219" spans="1:20" x14ac:dyDescent="0.2">
      <c r="A219" s="636"/>
      <c r="B219" s="637"/>
      <c r="C219" s="658" t="s">
        <v>1323</v>
      </c>
      <c r="D219" s="643"/>
      <c r="E219" s="643"/>
      <c r="F219" s="643"/>
      <c r="G219" s="643"/>
      <c r="H219" s="653"/>
      <c r="I219" s="218"/>
      <c r="J219" s="640"/>
      <c r="K219" s="641"/>
      <c r="L219" s="641"/>
      <c r="M219" s="641"/>
      <c r="N219" s="641"/>
      <c r="O219" s="641"/>
      <c r="P219" s="641"/>
      <c r="Q219" s="641"/>
      <c r="R219" s="641"/>
      <c r="S219" s="211"/>
      <c r="T219" s="211"/>
    </row>
    <row r="220" spans="1:20" ht="67.5" customHeight="1" x14ac:dyDescent="0.2">
      <c r="A220" s="636"/>
      <c r="B220" s="637"/>
      <c r="C220" s="792" t="s">
        <v>1324</v>
      </c>
      <c r="D220" s="792"/>
      <c r="E220" s="792"/>
      <c r="F220" s="792"/>
      <c r="G220" s="792"/>
      <c r="H220" s="653"/>
      <c r="I220" s="218"/>
      <c r="J220" s="640"/>
      <c r="K220" s="641"/>
      <c r="L220" s="641"/>
      <c r="M220" s="641"/>
      <c r="N220" s="641"/>
      <c r="O220" s="641"/>
      <c r="P220" s="641"/>
      <c r="Q220" s="641"/>
      <c r="R220" s="641"/>
      <c r="S220" s="211"/>
      <c r="T220" s="211"/>
    </row>
    <row r="221" spans="1:20" x14ac:dyDescent="0.2">
      <c r="A221" s="636"/>
      <c r="B221" s="637"/>
      <c r="C221" s="643"/>
      <c r="D221" s="643"/>
      <c r="E221" s="643"/>
      <c r="F221" s="643"/>
      <c r="G221" s="643"/>
      <c r="H221" s="653"/>
      <c r="I221" s="218"/>
      <c r="J221" s="640"/>
      <c r="K221" s="641"/>
      <c r="L221" s="641"/>
      <c r="M221" s="641"/>
      <c r="N221" s="641"/>
      <c r="O221" s="641"/>
      <c r="P221" s="641"/>
      <c r="Q221" s="641"/>
      <c r="R221" s="641"/>
      <c r="S221" s="211"/>
      <c r="T221" s="211"/>
    </row>
    <row r="222" spans="1:20" x14ac:dyDescent="0.2">
      <c r="A222" s="636"/>
      <c r="B222" s="637"/>
      <c r="C222" s="658" t="s">
        <v>801</v>
      </c>
      <c r="D222" s="653"/>
      <c r="E222" s="653"/>
      <c r="F222" s="653"/>
      <c r="G222" s="653"/>
      <c r="H222" s="653"/>
      <c r="I222" s="218"/>
      <c r="J222" s="640"/>
      <c r="K222" s="641"/>
      <c r="L222" s="641"/>
      <c r="M222" s="641"/>
      <c r="N222" s="641"/>
      <c r="O222" s="641"/>
      <c r="P222" s="641"/>
      <c r="Q222" s="641"/>
      <c r="R222" s="641"/>
      <c r="S222" s="211"/>
      <c r="T222" s="211"/>
    </row>
    <row r="223" spans="1:20" ht="111.75" customHeight="1" x14ac:dyDescent="0.2">
      <c r="A223" s="636"/>
      <c r="B223" s="637"/>
      <c r="C223" s="792" t="s">
        <v>1325</v>
      </c>
      <c r="D223" s="792"/>
      <c r="E223" s="792"/>
      <c r="F223" s="792"/>
      <c r="G223" s="792"/>
      <c r="H223" s="653"/>
      <c r="I223" s="218"/>
      <c r="J223" s="640"/>
      <c r="K223" s="641"/>
      <c r="L223" s="641"/>
      <c r="M223" s="641"/>
      <c r="N223" s="641"/>
      <c r="O223" s="641"/>
      <c r="P223" s="641"/>
      <c r="Q223" s="641"/>
      <c r="R223" s="641"/>
      <c r="S223" s="211"/>
      <c r="T223" s="211"/>
    </row>
    <row r="224" spans="1:20" x14ac:dyDescent="0.2">
      <c r="A224" s="636"/>
      <c r="B224" s="637"/>
      <c r="C224" s="653"/>
      <c r="D224" s="653"/>
      <c r="E224" s="653"/>
      <c r="F224" s="653"/>
      <c r="G224" s="653">
        <v>155</v>
      </c>
      <c r="H224" s="653"/>
      <c r="I224" s="218"/>
      <c r="J224" s="640"/>
      <c r="K224" s="641"/>
      <c r="L224" s="641"/>
      <c r="M224" s="641"/>
      <c r="N224" s="641"/>
      <c r="O224" s="641"/>
      <c r="P224" s="641"/>
      <c r="Q224" s="641"/>
      <c r="R224" s="641"/>
      <c r="S224" s="211"/>
      <c r="T224" s="211"/>
    </row>
    <row r="225" spans="1:20" x14ac:dyDescent="0.2">
      <c r="A225" s="636"/>
      <c r="B225" s="637"/>
      <c r="C225" s="658" t="s">
        <v>802</v>
      </c>
      <c r="D225" s="653"/>
      <c r="E225" s="653"/>
      <c r="F225" s="653"/>
      <c r="G225" s="653"/>
      <c r="H225" s="653"/>
      <c r="I225" s="218"/>
      <c r="J225" s="640"/>
      <c r="K225" s="641"/>
      <c r="L225" s="641"/>
      <c r="M225" s="641"/>
      <c r="N225" s="641"/>
      <c r="O225" s="641"/>
      <c r="P225" s="641"/>
      <c r="Q225" s="641"/>
      <c r="R225" s="641"/>
      <c r="S225" s="211"/>
      <c r="T225" s="211"/>
    </row>
    <row r="226" spans="1:20" ht="114.75" customHeight="1" x14ac:dyDescent="0.2">
      <c r="A226" s="636"/>
      <c r="B226" s="637"/>
      <c r="C226" s="792" t="s">
        <v>1326</v>
      </c>
      <c r="D226" s="792"/>
      <c r="E226" s="792"/>
      <c r="F226" s="792"/>
      <c r="G226" s="792"/>
      <c r="H226" s="653"/>
      <c r="I226" s="218"/>
      <c r="J226" s="640"/>
      <c r="K226" s="641"/>
      <c r="L226" s="641"/>
      <c r="M226" s="641"/>
      <c r="N226" s="641"/>
      <c r="O226" s="641"/>
      <c r="P226" s="641"/>
      <c r="Q226" s="641"/>
      <c r="R226" s="641"/>
      <c r="S226" s="211"/>
      <c r="T226" s="211"/>
    </row>
    <row r="227" spans="1:20" x14ac:dyDescent="0.2">
      <c r="A227" s="636"/>
      <c r="B227" s="637"/>
      <c r="C227" s="643"/>
      <c r="D227" s="643"/>
      <c r="E227" s="643"/>
      <c r="F227" s="643"/>
      <c r="G227" s="643"/>
      <c r="H227" s="653"/>
      <c r="I227" s="218"/>
      <c r="J227" s="640"/>
      <c r="K227" s="641"/>
      <c r="L227" s="641"/>
      <c r="M227" s="641"/>
      <c r="N227" s="641"/>
      <c r="O227" s="641"/>
      <c r="P227" s="641"/>
      <c r="Q227" s="641"/>
      <c r="R227" s="641"/>
      <c r="S227" s="211"/>
      <c r="T227" s="211"/>
    </row>
    <row r="228" spans="1:20" ht="52.5" customHeight="1" x14ac:dyDescent="0.2">
      <c r="A228" s="636"/>
      <c r="B228" s="637"/>
      <c r="C228" s="792" t="s">
        <v>803</v>
      </c>
      <c r="D228" s="792"/>
      <c r="E228" s="792"/>
      <c r="F228" s="792"/>
      <c r="G228" s="792"/>
      <c r="H228" s="653"/>
      <c r="I228" s="218"/>
      <c r="J228" s="640"/>
      <c r="K228" s="641"/>
      <c r="L228" s="641"/>
      <c r="M228" s="641"/>
      <c r="N228" s="641"/>
      <c r="O228" s="641"/>
      <c r="P228" s="641"/>
      <c r="Q228" s="641"/>
      <c r="R228" s="641"/>
      <c r="S228" s="211"/>
      <c r="T228" s="211"/>
    </row>
    <row r="229" spans="1:20" x14ac:dyDescent="0.2">
      <c r="A229" s="636"/>
      <c r="B229" s="637"/>
      <c r="C229" s="643"/>
      <c r="D229" s="643"/>
      <c r="E229" s="643"/>
      <c r="F229" s="643"/>
      <c r="G229" s="643"/>
      <c r="H229" s="653"/>
      <c r="I229" s="218"/>
      <c r="J229" s="640"/>
      <c r="K229" s="641"/>
      <c r="L229" s="641"/>
      <c r="M229" s="641"/>
      <c r="N229" s="641"/>
      <c r="O229" s="641"/>
      <c r="P229" s="641"/>
      <c r="Q229" s="641"/>
      <c r="R229" s="641"/>
      <c r="S229" s="211"/>
      <c r="T229" s="211"/>
    </row>
    <row r="230" spans="1:20" x14ac:dyDescent="0.2">
      <c r="A230" s="636"/>
      <c r="B230" s="637"/>
      <c r="C230" s="792" t="s">
        <v>1327</v>
      </c>
      <c r="D230" s="792"/>
      <c r="E230" s="792"/>
      <c r="F230" s="792"/>
      <c r="G230" s="792"/>
      <c r="H230" s="653"/>
      <c r="I230" s="218"/>
      <c r="J230" s="640"/>
      <c r="K230" s="641"/>
      <c r="L230" s="641"/>
      <c r="M230" s="641"/>
      <c r="N230" s="641"/>
      <c r="O230" s="641"/>
      <c r="P230" s="641"/>
      <c r="Q230" s="641"/>
      <c r="R230" s="641"/>
      <c r="S230" s="211"/>
      <c r="T230" s="211"/>
    </row>
    <row r="231" spans="1:20" ht="43.5" customHeight="1" x14ac:dyDescent="0.2">
      <c r="A231" s="636"/>
      <c r="B231" s="637"/>
      <c r="C231" s="792" t="s">
        <v>1328</v>
      </c>
      <c r="D231" s="792"/>
      <c r="E231" s="792"/>
      <c r="F231" s="792"/>
      <c r="G231" s="792"/>
      <c r="H231" s="653"/>
      <c r="I231" s="218"/>
      <c r="J231" s="640"/>
      <c r="K231" s="641"/>
      <c r="L231" s="641"/>
      <c r="M231" s="641"/>
      <c r="N231" s="641"/>
      <c r="O231" s="641"/>
      <c r="P231" s="641"/>
      <c r="Q231" s="641"/>
      <c r="R231" s="641"/>
      <c r="S231" s="211"/>
      <c r="T231" s="211"/>
    </row>
    <row r="232" spans="1:20" x14ac:dyDescent="0.2">
      <c r="A232" s="636"/>
      <c r="B232" s="637"/>
      <c r="C232" s="643"/>
      <c r="D232" s="643"/>
      <c r="E232" s="643"/>
      <c r="F232" s="643"/>
      <c r="G232" s="643"/>
      <c r="H232" s="653"/>
      <c r="I232" s="218"/>
      <c r="J232" s="640"/>
      <c r="K232" s="641"/>
      <c r="L232" s="641"/>
      <c r="M232" s="641"/>
      <c r="N232" s="641"/>
      <c r="O232" s="641"/>
      <c r="P232" s="641"/>
      <c r="Q232" s="641"/>
      <c r="R232" s="641"/>
      <c r="S232" s="211"/>
      <c r="T232" s="211"/>
    </row>
    <row r="233" spans="1:20" x14ac:dyDescent="0.2">
      <c r="A233" s="636"/>
      <c r="B233" s="651">
        <v>1.6</v>
      </c>
      <c r="C233" s="658" t="s">
        <v>52</v>
      </c>
      <c r="D233" s="653"/>
      <c r="E233" s="653"/>
      <c r="F233" s="653"/>
      <c r="G233" s="653"/>
      <c r="H233" s="653"/>
      <c r="I233" s="218"/>
      <c r="J233" s="640"/>
      <c r="K233" s="641"/>
      <c r="L233" s="641"/>
      <c r="M233" s="641"/>
      <c r="N233" s="641"/>
      <c r="O233" s="641"/>
      <c r="P233" s="641"/>
      <c r="Q233" s="641"/>
      <c r="R233" s="641"/>
      <c r="S233" s="211"/>
      <c r="T233" s="211"/>
    </row>
    <row r="234" spans="1:20" ht="28.5" customHeight="1" x14ac:dyDescent="0.2">
      <c r="A234" s="636"/>
      <c r="B234" s="637"/>
      <c r="C234" s="792" t="s">
        <v>867</v>
      </c>
      <c r="D234" s="792"/>
      <c r="E234" s="792"/>
      <c r="F234" s="792"/>
      <c r="G234" s="792"/>
      <c r="H234" s="653"/>
      <c r="I234" s="212"/>
      <c r="J234" s="640"/>
      <c r="K234" s="641"/>
      <c r="L234" s="641"/>
      <c r="M234" s="641"/>
      <c r="N234" s="641"/>
      <c r="O234" s="641"/>
      <c r="P234" s="641"/>
      <c r="Q234" s="641"/>
      <c r="R234" s="641"/>
      <c r="S234" s="211"/>
      <c r="T234" s="211"/>
    </row>
    <row r="235" spans="1:20" x14ac:dyDescent="0.2">
      <c r="A235" s="636"/>
      <c r="B235" s="637"/>
      <c r="C235" s="643"/>
      <c r="D235" s="643"/>
      <c r="E235" s="643"/>
      <c r="F235" s="643"/>
      <c r="G235" s="643"/>
      <c r="H235" s="653"/>
      <c r="I235" s="212"/>
      <c r="J235" s="640"/>
      <c r="K235" s="641"/>
      <c r="L235" s="641"/>
      <c r="M235" s="641"/>
      <c r="N235" s="641"/>
      <c r="O235" s="641"/>
      <c r="P235" s="641"/>
      <c r="Q235" s="641"/>
      <c r="R235" s="641"/>
      <c r="S235" s="211"/>
      <c r="T235" s="211"/>
    </row>
    <row r="236" spans="1:20" x14ac:dyDescent="0.2">
      <c r="A236" s="636"/>
      <c r="B236" s="637"/>
      <c r="C236" s="792" t="s">
        <v>868</v>
      </c>
      <c r="D236" s="792"/>
      <c r="E236" s="792"/>
      <c r="F236" s="792"/>
      <c r="G236" s="792"/>
      <c r="H236" s="653"/>
      <c r="I236" s="212"/>
      <c r="J236" s="640"/>
      <c r="K236" s="641"/>
      <c r="L236" s="641"/>
      <c r="M236" s="641"/>
      <c r="N236" s="641"/>
      <c r="O236" s="641"/>
      <c r="P236" s="641"/>
      <c r="Q236" s="641"/>
      <c r="R236" s="641"/>
      <c r="S236" s="211"/>
      <c r="T236" s="211"/>
    </row>
    <row r="237" spans="1:20" x14ac:dyDescent="0.2">
      <c r="A237" s="636"/>
      <c r="B237" s="637"/>
      <c r="C237" s="643"/>
      <c r="D237" s="643"/>
      <c r="E237" s="643"/>
      <c r="F237" s="643"/>
      <c r="G237" s="643"/>
      <c r="H237" s="653"/>
      <c r="I237" s="212"/>
      <c r="J237" s="640"/>
      <c r="K237" s="641"/>
      <c r="L237" s="641"/>
      <c r="M237" s="641"/>
      <c r="N237" s="641"/>
      <c r="O237" s="641"/>
      <c r="P237" s="641"/>
      <c r="Q237" s="641"/>
      <c r="R237" s="641"/>
      <c r="S237" s="211"/>
      <c r="T237" s="211"/>
    </row>
    <row r="238" spans="1:20" x14ac:dyDescent="0.2">
      <c r="A238" s="636"/>
      <c r="B238" s="637"/>
      <c r="C238" s="791" t="s">
        <v>874</v>
      </c>
      <c r="D238" s="791"/>
      <c r="E238" s="791"/>
      <c r="F238" s="791"/>
      <c r="G238" s="791"/>
      <c r="H238" s="653"/>
      <c r="I238" s="212"/>
      <c r="J238" s="640"/>
      <c r="K238" s="641"/>
      <c r="L238" s="641"/>
      <c r="M238" s="641"/>
      <c r="N238" s="641"/>
      <c r="O238" s="641"/>
      <c r="P238" s="641"/>
      <c r="Q238" s="641"/>
      <c r="R238" s="641"/>
      <c r="S238" s="211"/>
      <c r="T238" s="211"/>
    </row>
    <row r="239" spans="1:20" x14ac:dyDescent="0.2">
      <c r="A239" s="636"/>
      <c r="B239" s="637"/>
      <c r="C239" s="684" t="s">
        <v>875</v>
      </c>
      <c r="D239" s="653"/>
      <c r="E239" s="653"/>
      <c r="F239" s="653"/>
      <c r="G239" s="653"/>
      <c r="H239" s="653"/>
      <c r="I239" s="212"/>
      <c r="J239" s="640"/>
      <c r="K239" s="641"/>
      <c r="L239" s="641"/>
      <c r="M239" s="641"/>
      <c r="N239" s="641"/>
      <c r="O239" s="641"/>
      <c r="P239" s="641"/>
      <c r="Q239" s="641"/>
      <c r="R239" s="641"/>
      <c r="S239" s="211"/>
      <c r="T239" s="211"/>
    </row>
    <row r="240" spans="1:20" ht="25.5" x14ac:dyDescent="0.2">
      <c r="A240" s="636"/>
      <c r="B240" s="637"/>
      <c r="C240" s="684" t="s">
        <v>876</v>
      </c>
      <c r="D240" s="653"/>
      <c r="E240" s="653"/>
      <c r="F240" s="653"/>
      <c r="G240" s="653"/>
      <c r="H240" s="653"/>
      <c r="I240" s="212"/>
      <c r="J240" s="640"/>
      <c r="K240" s="641"/>
      <c r="L240" s="641"/>
      <c r="M240" s="641"/>
      <c r="N240" s="641"/>
      <c r="O240" s="641"/>
      <c r="P240" s="641"/>
      <c r="Q240" s="641"/>
      <c r="R240" s="641"/>
      <c r="S240" s="211"/>
      <c r="T240" s="211"/>
    </row>
    <row r="241" spans="1:20" x14ac:dyDescent="0.2">
      <c r="A241" s="636"/>
      <c r="B241" s="637"/>
      <c r="C241" s="653"/>
      <c r="D241" s="653"/>
      <c r="E241" s="653"/>
      <c r="F241" s="653"/>
      <c r="G241" s="653"/>
      <c r="H241" s="653"/>
      <c r="I241" s="212"/>
      <c r="J241" s="640"/>
      <c r="K241" s="641"/>
      <c r="L241" s="641"/>
      <c r="M241" s="641"/>
      <c r="N241" s="641"/>
      <c r="O241" s="641"/>
      <c r="P241" s="641"/>
      <c r="Q241" s="641"/>
      <c r="R241" s="641"/>
      <c r="S241" s="211"/>
      <c r="T241" s="211"/>
    </row>
    <row r="242" spans="1:20" ht="28.5" customHeight="1" x14ac:dyDescent="0.2">
      <c r="A242" s="636"/>
      <c r="B242" s="637"/>
      <c r="C242" s="792" t="s">
        <v>869</v>
      </c>
      <c r="D242" s="791"/>
      <c r="E242" s="791"/>
      <c r="F242" s="791"/>
      <c r="G242" s="791"/>
      <c r="H242" s="653"/>
      <c r="I242" s="218"/>
      <c r="J242" s="640"/>
      <c r="K242" s="641"/>
      <c r="L242" s="641"/>
      <c r="M242" s="641"/>
      <c r="N242" s="641"/>
      <c r="O242" s="641"/>
      <c r="P242" s="641"/>
      <c r="Q242" s="641"/>
      <c r="R242" s="641"/>
      <c r="S242" s="211"/>
      <c r="T242" s="211"/>
    </row>
    <row r="243" spans="1:20" x14ac:dyDescent="0.2">
      <c r="A243" s="636"/>
      <c r="B243" s="637"/>
      <c r="C243" s="653"/>
      <c r="D243" s="653"/>
      <c r="E243" s="653"/>
      <c r="F243" s="653"/>
      <c r="G243" s="653"/>
      <c r="H243" s="653"/>
      <c r="I243" s="218"/>
      <c r="J243" s="640"/>
      <c r="K243" s="641"/>
      <c r="L243" s="641"/>
      <c r="M243" s="641"/>
      <c r="N243" s="641"/>
      <c r="O243" s="641"/>
      <c r="P243" s="641"/>
      <c r="Q243" s="641"/>
      <c r="R243" s="641"/>
      <c r="S243" s="211"/>
      <c r="T243" s="211"/>
    </row>
    <row r="244" spans="1:20" x14ac:dyDescent="0.2">
      <c r="A244" s="636"/>
      <c r="B244" s="637"/>
      <c r="C244" s="792" t="s">
        <v>870</v>
      </c>
      <c r="D244" s="791"/>
      <c r="E244" s="791"/>
      <c r="F244" s="791"/>
      <c r="G244" s="791"/>
      <c r="H244" s="653"/>
      <c r="I244" s="218"/>
      <c r="J244" s="640"/>
      <c r="K244" s="641"/>
      <c r="L244" s="641"/>
      <c r="M244" s="641"/>
      <c r="N244" s="641"/>
      <c r="O244" s="641"/>
      <c r="P244" s="641"/>
      <c r="Q244" s="641"/>
      <c r="R244" s="641"/>
      <c r="S244" s="211"/>
      <c r="T244" s="211"/>
    </row>
    <row r="245" spans="1:20" ht="27" customHeight="1" x14ac:dyDescent="0.2">
      <c r="A245" s="636"/>
      <c r="B245" s="637"/>
      <c r="C245" s="792" t="s">
        <v>871</v>
      </c>
      <c r="D245" s="791"/>
      <c r="E245" s="791"/>
      <c r="F245" s="791"/>
      <c r="G245" s="791"/>
      <c r="H245" s="653"/>
      <c r="I245" s="218"/>
      <c r="J245" s="640"/>
      <c r="K245" s="641"/>
      <c r="L245" s="641"/>
      <c r="M245" s="641"/>
      <c r="N245" s="641"/>
      <c r="O245" s="641"/>
      <c r="P245" s="641"/>
      <c r="Q245" s="641"/>
      <c r="R245" s="641"/>
      <c r="S245" s="211"/>
      <c r="T245" s="211"/>
    </row>
    <row r="246" spans="1:20" x14ac:dyDescent="0.2">
      <c r="A246" s="636"/>
      <c r="B246" s="637"/>
      <c r="C246" s="643"/>
      <c r="D246" s="653"/>
      <c r="E246" s="653"/>
      <c r="F246" s="653"/>
      <c r="G246" s="653"/>
      <c r="H246" s="653"/>
      <c r="I246" s="218"/>
      <c r="J246" s="640"/>
      <c r="K246" s="641"/>
      <c r="L246" s="641"/>
      <c r="M246" s="641"/>
      <c r="N246" s="641"/>
      <c r="O246" s="641"/>
      <c r="P246" s="641"/>
      <c r="Q246" s="641"/>
      <c r="R246" s="641"/>
      <c r="S246" s="211"/>
      <c r="T246" s="211"/>
    </row>
    <row r="247" spans="1:20" ht="26.25" customHeight="1" x14ac:dyDescent="0.2">
      <c r="A247" s="636"/>
      <c r="B247" s="637"/>
      <c r="C247" s="792" t="s">
        <v>872</v>
      </c>
      <c r="D247" s="791"/>
      <c r="E247" s="791"/>
      <c r="F247" s="791"/>
      <c r="G247" s="791"/>
      <c r="H247" s="653"/>
      <c r="I247" s="218"/>
      <c r="J247" s="640"/>
      <c r="K247" s="641"/>
      <c r="L247" s="641"/>
      <c r="M247" s="641"/>
      <c r="N247" s="641"/>
      <c r="O247" s="641"/>
      <c r="P247" s="641"/>
      <c r="Q247" s="641"/>
      <c r="R247" s="641"/>
      <c r="S247" s="211"/>
      <c r="T247" s="211"/>
    </row>
    <row r="248" spans="1:20" x14ac:dyDescent="0.2">
      <c r="A248" s="636"/>
      <c r="B248" s="637"/>
      <c r="C248" s="643"/>
      <c r="D248" s="653"/>
      <c r="E248" s="653"/>
      <c r="F248" s="653"/>
      <c r="G248" s="653"/>
      <c r="H248" s="653"/>
      <c r="I248" s="218"/>
      <c r="J248" s="640"/>
      <c r="K248" s="641"/>
      <c r="L248" s="641"/>
      <c r="M248" s="641"/>
      <c r="N248" s="641"/>
      <c r="O248" s="641"/>
      <c r="P248" s="641"/>
      <c r="Q248" s="641"/>
      <c r="R248" s="641"/>
      <c r="S248" s="211"/>
      <c r="T248" s="211"/>
    </row>
    <row r="249" spans="1:20" ht="27.75" customHeight="1" x14ac:dyDescent="0.2">
      <c r="A249" s="636"/>
      <c r="B249" s="637"/>
      <c r="C249" s="792" t="s">
        <v>873</v>
      </c>
      <c r="D249" s="791"/>
      <c r="E249" s="791"/>
      <c r="F249" s="791"/>
      <c r="G249" s="791"/>
      <c r="H249" s="653"/>
      <c r="I249" s="218"/>
      <c r="J249" s="640"/>
      <c r="K249" s="641"/>
      <c r="L249" s="641"/>
      <c r="M249" s="641"/>
      <c r="N249" s="641"/>
      <c r="O249" s="641"/>
      <c r="P249" s="641"/>
      <c r="Q249" s="641"/>
      <c r="R249" s="641"/>
      <c r="S249" s="211"/>
      <c r="T249" s="211"/>
    </row>
    <row r="250" spans="1:20" x14ac:dyDescent="0.2">
      <c r="A250" s="636"/>
      <c r="B250" s="637"/>
      <c r="C250" s="653"/>
      <c r="D250" s="653"/>
      <c r="E250" s="653"/>
      <c r="F250" s="653"/>
      <c r="G250" s="653"/>
      <c r="H250" s="653"/>
      <c r="I250" s="218"/>
      <c r="J250" s="640"/>
      <c r="K250" s="641"/>
      <c r="L250" s="641"/>
      <c r="M250" s="641"/>
      <c r="N250" s="641"/>
      <c r="O250" s="641"/>
      <c r="P250" s="641"/>
      <c r="Q250" s="641"/>
      <c r="R250" s="641"/>
      <c r="S250" s="211"/>
      <c r="T250" s="211"/>
    </row>
    <row r="251" spans="1:20" ht="93.75" customHeight="1" x14ac:dyDescent="0.2">
      <c r="A251" s="636"/>
      <c r="B251" s="637"/>
      <c r="C251" s="792" t="s">
        <v>804</v>
      </c>
      <c r="D251" s="791"/>
      <c r="E251" s="791"/>
      <c r="F251" s="791"/>
      <c r="G251" s="791"/>
      <c r="H251" s="653"/>
      <c r="I251" s="218"/>
      <c r="J251" s="640"/>
      <c r="K251" s="641"/>
      <c r="L251" s="641"/>
      <c r="M251" s="641"/>
      <c r="N251" s="641"/>
      <c r="O251" s="641"/>
      <c r="P251" s="641"/>
      <c r="Q251" s="641"/>
      <c r="R251" s="641"/>
      <c r="S251" s="211"/>
      <c r="T251" s="211"/>
    </row>
    <row r="252" spans="1:20" x14ac:dyDescent="0.2">
      <c r="A252" s="636"/>
      <c r="B252" s="637"/>
      <c r="C252" s="643"/>
      <c r="D252" s="653"/>
      <c r="E252" s="653"/>
      <c r="F252" s="653"/>
      <c r="G252" s="653"/>
      <c r="H252" s="653"/>
      <c r="I252" s="218"/>
      <c r="J252" s="640"/>
      <c r="K252" s="641"/>
      <c r="L252" s="641"/>
      <c r="M252" s="641"/>
      <c r="N252" s="641"/>
      <c r="O252" s="641"/>
      <c r="P252" s="641"/>
      <c r="Q252" s="641"/>
      <c r="R252" s="641"/>
      <c r="S252" s="211"/>
      <c r="T252" s="211"/>
    </row>
    <row r="253" spans="1:20" x14ac:dyDescent="0.2">
      <c r="A253" s="636"/>
      <c r="B253" s="651">
        <v>1.7</v>
      </c>
      <c r="C253" s="658" t="s">
        <v>805</v>
      </c>
      <c r="D253" s="658"/>
      <c r="E253" s="658"/>
      <c r="F253" s="658"/>
      <c r="G253" s="658"/>
      <c r="H253" s="653"/>
      <c r="I253" s="218"/>
      <c r="J253" s="640"/>
      <c r="K253" s="641"/>
      <c r="L253" s="641"/>
      <c r="M253" s="641"/>
      <c r="N253" s="641"/>
      <c r="O253" s="641"/>
      <c r="P253" s="641"/>
      <c r="Q253" s="641"/>
      <c r="R253" s="641"/>
      <c r="S253" s="211"/>
      <c r="T253" s="211"/>
    </row>
    <row r="254" spans="1:20" x14ac:dyDescent="0.2">
      <c r="A254" s="636"/>
      <c r="B254" s="637"/>
      <c r="C254" s="790" t="s">
        <v>806</v>
      </c>
      <c r="D254" s="791"/>
      <c r="E254" s="791"/>
      <c r="F254" s="791"/>
      <c r="G254" s="791"/>
      <c r="H254" s="653"/>
      <c r="I254" s="218"/>
      <c r="J254" s="640"/>
      <c r="K254" s="641"/>
      <c r="L254" s="641"/>
      <c r="M254" s="641"/>
      <c r="N254" s="641"/>
      <c r="O254" s="641"/>
      <c r="P254" s="641"/>
      <c r="Q254" s="641"/>
      <c r="R254" s="641"/>
      <c r="S254" s="211"/>
      <c r="T254" s="211"/>
    </row>
    <row r="255" spans="1:20" ht="42.75" customHeight="1" x14ac:dyDescent="0.2">
      <c r="A255" s="636"/>
      <c r="B255" s="637"/>
      <c r="C255" s="792" t="s">
        <v>878</v>
      </c>
      <c r="D255" s="792"/>
      <c r="E255" s="792"/>
      <c r="F255" s="792"/>
      <c r="G255" s="792"/>
      <c r="H255" s="653"/>
      <c r="I255" s="218"/>
      <c r="J255" s="640"/>
      <c r="K255" s="641"/>
      <c r="L255" s="641"/>
      <c r="M255" s="641"/>
      <c r="N255" s="641"/>
      <c r="O255" s="641"/>
      <c r="P255" s="641"/>
      <c r="Q255" s="641"/>
      <c r="R255" s="641"/>
      <c r="S255" s="211"/>
      <c r="T255" s="211"/>
    </row>
    <row r="256" spans="1:20" x14ac:dyDescent="0.2">
      <c r="A256" s="636"/>
      <c r="B256" s="637"/>
      <c r="C256" s="643"/>
      <c r="D256" s="643"/>
      <c r="E256" s="643"/>
      <c r="F256" s="643"/>
      <c r="G256" s="643"/>
      <c r="H256" s="653"/>
      <c r="I256" s="218"/>
      <c r="J256" s="640"/>
      <c r="K256" s="641"/>
      <c r="L256" s="641"/>
      <c r="M256" s="641"/>
      <c r="N256" s="641"/>
      <c r="O256" s="641"/>
      <c r="P256" s="641"/>
      <c r="Q256" s="641"/>
      <c r="R256" s="641"/>
      <c r="S256" s="211"/>
      <c r="T256" s="211"/>
    </row>
    <row r="257" spans="1:20" ht="78" customHeight="1" x14ac:dyDescent="0.2">
      <c r="A257" s="636"/>
      <c r="B257" s="637"/>
      <c r="C257" s="792" t="s">
        <v>1329</v>
      </c>
      <c r="D257" s="792"/>
      <c r="E257" s="792"/>
      <c r="F257" s="792"/>
      <c r="G257" s="792"/>
      <c r="H257" s="653"/>
      <c r="I257" s="218"/>
      <c r="J257" s="640"/>
      <c r="K257" s="641"/>
      <c r="L257" s="641"/>
      <c r="M257" s="641"/>
      <c r="N257" s="641"/>
      <c r="O257" s="641"/>
      <c r="P257" s="641"/>
      <c r="Q257" s="641"/>
      <c r="R257" s="641"/>
      <c r="S257" s="211"/>
      <c r="T257" s="211"/>
    </row>
    <row r="258" spans="1:20" x14ac:dyDescent="0.2">
      <c r="A258" s="636"/>
      <c r="B258" s="637"/>
      <c r="C258" s="643"/>
      <c r="D258" s="643"/>
      <c r="E258" s="643"/>
      <c r="F258" s="643"/>
      <c r="G258" s="643"/>
      <c r="H258" s="653"/>
      <c r="I258" s="218"/>
      <c r="J258" s="640"/>
      <c r="K258" s="641"/>
      <c r="L258" s="641"/>
      <c r="M258" s="641"/>
      <c r="N258" s="641"/>
      <c r="O258" s="641"/>
      <c r="P258" s="641"/>
      <c r="Q258" s="641"/>
      <c r="R258" s="641"/>
      <c r="S258" s="211"/>
      <c r="T258" s="211"/>
    </row>
    <row r="259" spans="1:20" ht="42.75" customHeight="1" x14ac:dyDescent="0.2">
      <c r="A259" s="636"/>
      <c r="B259" s="637"/>
      <c r="C259" s="792" t="s">
        <v>879</v>
      </c>
      <c r="D259" s="792"/>
      <c r="E259" s="792"/>
      <c r="F259" s="792"/>
      <c r="G259" s="792"/>
      <c r="H259" s="653"/>
      <c r="I259" s="218"/>
      <c r="J259" s="640"/>
      <c r="K259" s="641"/>
      <c r="L259" s="641"/>
      <c r="M259" s="641"/>
      <c r="N259" s="641"/>
      <c r="O259" s="641"/>
      <c r="P259" s="641"/>
      <c r="Q259" s="641"/>
      <c r="R259" s="641"/>
      <c r="S259" s="211"/>
      <c r="T259" s="211"/>
    </row>
    <row r="260" spans="1:20" x14ac:dyDescent="0.2">
      <c r="A260" s="636"/>
      <c r="B260" s="637"/>
      <c r="C260" s="643"/>
      <c r="D260" s="643"/>
      <c r="E260" s="643"/>
      <c r="F260" s="643"/>
      <c r="G260" s="643"/>
      <c r="H260" s="653"/>
      <c r="I260" s="218"/>
      <c r="J260" s="640"/>
      <c r="K260" s="641"/>
      <c r="L260" s="641"/>
      <c r="M260" s="641"/>
      <c r="N260" s="641"/>
      <c r="O260" s="641"/>
      <c r="P260" s="641"/>
      <c r="Q260" s="641"/>
      <c r="R260" s="641"/>
      <c r="S260" s="211"/>
      <c r="T260" s="211"/>
    </row>
    <row r="261" spans="1:20" ht="42.75" customHeight="1" x14ac:dyDescent="0.2">
      <c r="A261" s="636"/>
      <c r="B261" s="637"/>
      <c r="C261" s="792" t="s">
        <v>880</v>
      </c>
      <c r="D261" s="792"/>
      <c r="E261" s="792"/>
      <c r="F261" s="792"/>
      <c r="G261" s="792"/>
      <c r="H261" s="653"/>
      <c r="I261" s="218"/>
      <c r="J261" s="640"/>
      <c r="K261" s="641"/>
      <c r="L261" s="641"/>
      <c r="M261" s="641"/>
      <c r="N261" s="641"/>
      <c r="O261" s="641"/>
      <c r="P261" s="641"/>
      <c r="Q261" s="641"/>
      <c r="R261" s="641"/>
      <c r="S261" s="211"/>
      <c r="T261" s="211"/>
    </row>
    <row r="262" spans="1:20" x14ac:dyDescent="0.2">
      <c r="A262" s="636"/>
      <c r="B262" s="637"/>
      <c r="C262" s="643"/>
      <c r="D262" s="643"/>
      <c r="E262" s="643"/>
      <c r="F262" s="643"/>
      <c r="G262" s="643"/>
      <c r="H262" s="653"/>
      <c r="I262" s="218"/>
      <c r="J262" s="640"/>
      <c r="K262" s="641"/>
      <c r="L262" s="641"/>
      <c r="M262" s="641"/>
      <c r="N262" s="641"/>
      <c r="O262" s="641"/>
      <c r="P262" s="641"/>
      <c r="Q262" s="641"/>
      <c r="R262" s="641"/>
      <c r="S262" s="211"/>
      <c r="T262" s="211"/>
    </row>
    <row r="263" spans="1:20" ht="12.75" customHeight="1" x14ac:dyDescent="0.2">
      <c r="A263" s="636"/>
      <c r="B263" s="637"/>
      <c r="C263" s="790" t="s">
        <v>807</v>
      </c>
      <c r="D263" s="791"/>
      <c r="E263" s="791"/>
      <c r="F263" s="791"/>
      <c r="G263" s="791"/>
      <c r="H263" s="653"/>
      <c r="I263" s="218"/>
      <c r="J263" s="640"/>
      <c r="K263" s="641"/>
      <c r="L263" s="641"/>
      <c r="M263" s="641"/>
      <c r="N263" s="641"/>
      <c r="O263" s="641"/>
      <c r="P263" s="641"/>
      <c r="Q263" s="641"/>
      <c r="R263" s="641"/>
      <c r="S263" s="211"/>
      <c r="T263" s="211"/>
    </row>
    <row r="264" spans="1:20" ht="64.5" customHeight="1" x14ac:dyDescent="0.2">
      <c r="A264" s="636"/>
      <c r="B264" s="637"/>
      <c r="C264" s="792" t="s">
        <v>1330</v>
      </c>
      <c r="D264" s="792"/>
      <c r="E264" s="792"/>
      <c r="F264" s="792"/>
      <c r="G264" s="792"/>
      <c r="H264" s="653"/>
      <c r="I264" s="218"/>
      <c r="J264" s="640"/>
      <c r="K264" s="641"/>
      <c r="L264" s="641"/>
      <c r="M264" s="641"/>
      <c r="N264" s="641"/>
      <c r="O264" s="641"/>
      <c r="P264" s="641"/>
      <c r="Q264" s="641"/>
      <c r="R264" s="641"/>
      <c r="S264" s="211"/>
      <c r="T264" s="211"/>
    </row>
    <row r="265" spans="1:20" x14ac:dyDescent="0.2">
      <c r="A265" s="636"/>
      <c r="B265" s="637"/>
      <c r="C265" s="643"/>
      <c r="D265" s="643"/>
      <c r="E265" s="643"/>
      <c r="F265" s="643"/>
      <c r="G265" s="643"/>
      <c r="H265" s="653"/>
      <c r="I265" s="218"/>
      <c r="J265" s="640"/>
      <c r="K265" s="641"/>
      <c r="L265" s="641"/>
      <c r="M265" s="641"/>
      <c r="N265" s="641"/>
      <c r="O265" s="641"/>
      <c r="P265" s="641"/>
      <c r="Q265" s="641"/>
      <c r="R265" s="641"/>
      <c r="S265" s="211"/>
      <c r="T265" s="211"/>
    </row>
    <row r="266" spans="1:20" x14ac:dyDescent="0.2">
      <c r="A266" s="636"/>
      <c r="B266" s="637"/>
      <c r="C266" s="792" t="s">
        <v>877</v>
      </c>
      <c r="D266" s="792"/>
      <c r="E266" s="792"/>
      <c r="F266" s="792"/>
      <c r="G266" s="792"/>
      <c r="H266" s="653"/>
      <c r="I266" s="218"/>
      <c r="J266" s="640"/>
      <c r="K266" s="641"/>
      <c r="L266" s="641"/>
      <c r="M266" s="641"/>
      <c r="N266" s="641"/>
      <c r="O266" s="641"/>
      <c r="P266" s="641"/>
      <c r="Q266" s="641"/>
      <c r="R266" s="641"/>
      <c r="S266" s="211"/>
      <c r="T266" s="211"/>
    </row>
    <row r="267" spans="1:20" x14ac:dyDescent="0.2">
      <c r="A267" s="636"/>
      <c r="B267" s="637"/>
      <c r="C267" s="643"/>
      <c r="D267" s="643"/>
      <c r="E267" s="643"/>
      <c r="F267" s="643"/>
      <c r="G267" s="643"/>
      <c r="H267" s="653"/>
      <c r="I267" s="218"/>
      <c r="J267" s="640"/>
      <c r="K267" s="641"/>
      <c r="L267" s="641"/>
      <c r="M267" s="641"/>
      <c r="N267" s="641"/>
      <c r="O267" s="641"/>
      <c r="P267" s="641"/>
      <c r="Q267" s="641"/>
      <c r="R267" s="641"/>
      <c r="S267" s="211"/>
      <c r="T267" s="211"/>
    </row>
    <row r="268" spans="1:20" ht="43.5" customHeight="1" x14ac:dyDescent="0.2">
      <c r="A268" s="636"/>
      <c r="B268" s="637"/>
      <c r="C268" s="792" t="s">
        <v>1493</v>
      </c>
      <c r="D268" s="792"/>
      <c r="E268" s="792"/>
      <c r="F268" s="792"/>
      <c r="G268" s="792"/>
      <c r="H268" s="653"/>
      <c r="I268" s="218"/>
      <c r="J268" s="640"/>
      <c r="K268" s="641"/>
      <c r="L268" s="641"/>
      <c r="M268" s="641"/>
      <c r="N268" s="641"/>
      <c r="O268" s="641"/>
      <c r="P268" s="641"/>
      <c r="Q268" s="641"/>
      <c r="R268" s="641"/>
      <c r="S268" s="211"/>
      <c r="T268" s="211"/>
    </row>
    <row r="269" spans="1:20" x14ac:dyDescent="0.2">
      <c r="A269" s="636"/>
      <c r="B269" s="637"/>
      <c r="C269" s="643"/>
      <c r="D269" s="643"/>
      <c r="E269" s="643"/>
      <c r="F269" s="643"/>
      <c r="G269" s="643"/>
      <c r="H269" s="653"/>
      <c r="I269" s="218"/>
      <c r="J269" s="640"/>
      <c r="K269" s="641"/>
      <c r="L269" s="641"/>
      <c r="M269" s="641"/>
      <c r="N269" s="641"/>
      <c r="O269" s="641"/>
      <c r="P269" s="641"/>
      <c r="Q269" s="641"/>
      <c r="R269" s="641"/>
      <c r="S269" s="211"/>
      <c r="T269" s="211"/>
    </row>
    <row r="270" spans="1:20" x14ac:dyDescent="0.2">
      <c r="A270" s="636"/>
      <c r="B270" s="651">
        <v>1.8</v>
      </c>
      <c r="C270" s="790" t="s">
        <v>808</v>
      </c>
      <c r="D270" s="790"/>
      <c r="E270" s="790"/>
      <c r="F270" s="790"/>
      <c r="G270" s="790"/>
      <c r="H270" s="653"/>
      <c r="I270" s="218"/>
      <c r="J270" s="640"/>
      <c r="K270" s="641"/>
      <c r="L270" s="641"/>
      <c r="M270" s="641"/>
      <c r="N270" s="641"/>
      <c r="O270" s="641"/>
      <c r="P270" s="641"/>
      <c r="Q270" s="641"/>
      <c r="R270" s="641"/>
      <c r="S270" s="211"/>
      <c r="T270" s="211"/>
    </row>
    <row r="271" spans="1:20" ht="105" customHeight="1" x14ac:dyDescent="0.2">
      <c r="A271" s="636"/>
      <c r="B271" s="637"/>
      <c r="C271" s="792" t="s">
        <v>1331</v>
      </c>
      <c r="D271" s="791"/>
      <c r="E271" s="791"/>
      <c r="F271" s="791"/>
      <c r="G271" s="791"/>
      <c r="H271" s="653"/>
      <c r="I271" s="218"/>
      <c r="J271" s="640"/>
      <c r="K271" s="641"/>
      <c r="L271" s="641"/>
      <c r="M271" s="641"/>
      <c r="N271" s="641"/>
      <c r="O271" s="641"/>
      <c r="P271" s="641"/>
      <c r="Q271" s="641"/>
      <c r="R271" s="641"/>
      <c r="S271" s="211"/>
      <c r="T271" s="211"/>
    </row>
    <row r="272" spans="1:20" x14ac:dyDescent="0.2">
      <c r="A272" s="636"/>
      <c r="B272" s="637"/>
      <c r="C272" s="643"/>
      <c r="D272" s="653"/>
      <c r="E272" s="653"/>
      <c r="F272" s="653"/>
      <c r="G272" s="653"/>
      <c r="H272" s="653"/>
      <c r="I272" s="218"/>
      <c r="J272" s="640"/>
      <c r="K272" s="641"/>
      <c r="L272" s="641"/>
      <c r="M272" s="641"/>
      <c r="N272" s="641"/>
      <c r="O272" s="641"/>
      <c r="P272" s="641"/>
      <c r="Q272" s="641"/>
      <c r="R272" s="641"/>
      <c r="S272" s="211"/>
      <c r="T272" s="211"/>
    </row>
    <row r="273" spans="1:20" ht="88.5" customHeight="1" x14ac:dyDescent="0.2">
      <c r="A273" s="636"/>
      <c r="B273" s="637"/>
      <c r="C273" s="792" t="s">
        <v>1332</v>
      </c>
      <c r="D273" s="792"/>
      <c r="E273" s="792"/>
      <c r="F273" s="792"/>
      <c r="G273" s="792"/>
      <c r="H273" s="653"/>
      <c r="I273" s="285"/>
      <c r="J273" s="640"/>
      <c r="K273" s="641"/>
      <c r="L273" s="641"/>
      <c r="M273" s="641"/>
      <c r="N273" s="641"/>
      <c r="O273" s="641"/>
      <c r="P273" s="641"/>
      <c r="Q273" s="641"/>
      <c r="R273" s="641"/>
      <c r="S273" s="211"/>
      <c r="T273" s="211"/>
    </row>
    <row r="274" spans="1:20" x14ac:dyDescent="0.2">
      <c r="A274" s="636"/>
      <c r="B274" s="637"/>
      <c r="C274" s="643"/>
      <c r="D274" s="643"/>
      <c r="E274" s="643"/>
      <c r="F274" s="643"/>
      <c r="G274" s="643"/>
      <c r="H274" s="653"/>
      <c r="I274" s="285"/>
      <c r="J274" s="640"/>
      <c r="K274" s="641"/>
      <c r="L274" s="641"/>
      <c r="M274" s="641"/>
      <c r="N274" s="641"/>
      <c r="O274" s="641"/>
      <c r="P274" s="641"/>
      <c r="Q274" s="641"/>
      <c r="R274" s="641"/>
      <c r="S274" s="211"/>
      <c r="T274" s="211"/>
    </row>
    <row r="275" spans="1:20" ht="84" customHeight="1" x14ac:dyDescent="0.2">
      <c r="A275" s="636"/>
      <c r="B275" s="637"/>
      <c r="C275" s="792" t="s">
        <v>1333</v>
      </c>
      <c r="D275" s="792"/>
      <c r="E275" s="792"/>
      <c r="F275" s="792"/>
      <c r="G275" s="792"/>
      <c r="H275" s="653"/>
      <c r="I275" s="285"/>
      <c r="J275" s="640"/>
      <c r="K275" s="641"/>
      <c r="L275" s="641"/>
      <c r="M275" s="641"/>
      <c r="N275" s="641"/>
      <c r="O275" s="641"/>
      <c r="P275" s="641"/>
      <c r="Q275" s="641"/>
      <c r="R275" s="641"/>
      <c r="S275" s="211"/>
      <c r="T275" s="211"/>
    </row>
    <row r="276" spans="1:20" x14ac:dyDescent="0.2">
      <c r="A276" s="636"/>
      <c r="B276" s="637"/>
      <c r="C276" s="653"/>
      <c r="D276" s="653"/>
      <c r="E276" s="653"/>
      <c r="F276" s="653"/>
      <c r="G276" s="653"/>
      <c r="H276" s="653"/>
      <c r="I276" s="285"/>
      <c r="J276" s="640"/>
      <c r="K276" s="641"/>
      <c r="L276" s="641"/>
      <c r="M276" s="641"/>
      <c r="N276" s="641"/>
      <c r="O276" s="641"/>
      <c r="P276" s="641"/>
      <c r="Q276" s="641"/>
      <c r="R276" s="641"/>
      <c r="S276" s="211"/>
      <c r="T276" s="211"/>
    </row>
    <row r="277" spans="1:20" x14ac:dyDescent="0.2">
      <c r="A277" s="636"/>
      <c r="B277" s="637"/>
      <c r="C277" s="790" t="s">
        <v>809</v>
      </c>
      <c r="D277" s="790"/>
      <c r="E277" s="790"/>
      <c r="F277" s="790"/>
      <c r="G277" s="790"/>
      <c r="H277" s="653"/>
      <c r="I277" s="285"/>
      <c r="J277" s="640"/>
      <c r="K277" s="641"/>
      <c r="L277" s="641"/>
      <c r="M277" s="641"/>
      <c r="N277" s="641"/>
      <c r="O277" s="641"/>
      <c r="P277" s="641"/>
      <c r="Q277" s="641"/>
      <c r="R277" s="641"/>
      <c r="S277" s="211"/>
      <c r="T277" s="211"/>
    </row>
    <row r="278" spans="1:20" ht="30" customHeight="1" x14ac:dyDescent="0.2">
      <c r="A278" s="636"/>
      <c r="B278" s="637"/>
      <c r="C278" s="792" t="s">
        <v>881</v>
      </c>
      <c r="D278" s="792"/>
      <c r="E278" s="792"/>
      <c r="F278" s="792"/>
      <c r="G278" s="792"/>
      <c r="H278" s="653"/>
      <c r="I278" s="285"/>
      <c r="J278" s="640"/>
      <c r="K278" s="641"/>
      <c r="L278" s="641"/>
      <c r="M278" s="641"/>
      <c r="N278" s="641"/>
      <c r="O278" s="641"/>
      <c r="P278" s="641"/>
      <c r="Q278" s="641"/>
      <c r="R278" s="641"/>
      <c r="S278" s="211"/>
      <c r="T278" s="211"/>
    </row>
    <row r="279" spans="1:20" x14ac:dyDescent="0.2">
      <c r="A279" s="636"/>
      <c r="B279" s="637"/>
      <c r="C279" s="792" t="s">
        <v>882</v>
      </c>
      <c r="D279" s="792"/>
      <c r="E279" s="792"/>
      <c r="F279" s="792"/>
      <c r="G279" s="792"/>
      <c r="H279" s="653"/>
      <c r="I279" s="285"/>
      <c r="J279" s="640"/>
      <c r="K279" s="641"/>
      <c r="L279" s="641"/>
      <c r="M279" s="641"/>
      <c r="N279" s="641"/>
      <c r="O279" s="641"/>
      <c r="P279" s="641"/>
      <c r="Q279" s="641"/>
      <c r="R279" s="641"/>
      <c r="S279" s="211"/>
      <c r="T279" s="211"/>
    </row>
    <row r="280" spans="1:20" x14ac:dyDescent="0.2">
      <c r="A280" s="636"/>
      <c r="B280" s="637"/>
      <c r="C280" s="794" t="s">
        <v>888</v>
      </c>
      <c r="D280" s="794"/>
      <c r="E280" s="794"/>
      <c r="F280" s="794"/>
      <c r="G280" s="794"/>
      <c r="H280" s="653"/>
      <c r="I280" s="285"/>
      <c r="J280" s="640"/>
      <c r="K280" s="641"/>
      <c r="L280" s="641"/>
      <c r="M280" s="641"/>
      <c r="N280" s="641"/>
      <c r="O280" s="641"/>
      <c r="P280" s="641"/>
      <c r="Q280" s="641"/>
      <c r="R280" s="641"/>
      <c r="S280" s="211"/>
      <c r="T280" s="211"/>
    </row>
    <row r="281" spans="1:20" x14ac:dyDescent="0.2">
      <c r="A281" s="636"/>
      <c r="B281" s="637"/>
      <c r="C281" s="794" t="s">
        <v>889</v>
      </c>
      <c r="D281" s="794"/>
      <c r="E281" s="794"/>
      <c r="F281" s="794"/>
      <c r="G281" s="794"/>
      <c r="H281" s="653"/>
      <c r="I281" s="285"/>
      <c r="J281" s="640"/>
      <c r="K281" s="641"/>
      <c r="L281" s="641"/>
      <c r="M281" s="641"/>
      <c r="N281" s="641"/>
      <c r="O281" s="641"/>
      <c r="P281" s="641"/>
      <c r="Q281" s="641"/>
      <c r="R281" s="641"/>
      <c r="S281" s="211"/>
      <c r="T281" s="211"/>
    </row>
    <row r="282" spans="1:20" x14ac:dyDescent="0.2">
      <c r="A282" s="636"/>
      <c r="B282" s="637"/>
      <c r="C282" s="792" t="s">
        <v>883</v>
      </c>
      <c r="D282" s="792"/>
      <c r="E282" s="792"/>
      <c r="F282" s="792"/>
      <c r="G282" s="792"/>
      <c r="H282" s="653"/>
      <c r="I282" s="285"/>
      <c r="J282" s="640"/>
      <c r="K282" s="641"/>
      <c r="L282" s="641"/>
      <c r="M282" s="641"/>
      <c r="N282" s="641"/>
      <c r="O282" s="641"/>
      <c r="P282" s="641"/>
      <c r="Q282" s="641"/>
      <c r="R282" s="641"/>
      <c r="S282" s="211"/>
      <c r="T282" s="211"/>
    </row>
    <row r="283" spans="1:20" x14ac:dyDescent="0.2">
      <c r="A283" s="636"/>
      <c r="B283" s="637"/>
      <c r="C283" s="792" t="s">
        <v>884</v>
      </c>
      <c r="D283" s="792"/>
      <c r="E283" s="792"/>
      <c r="F283" s="792"/>
      <c r="G283" s="792"/>
      <c r="H283" s="653"/>
      <c r="I283" s="285"/>
      <c r="J283" s="640"/>
      <c r="K283" s="641"/>
      <c r="L283" s="641"/>
      <c r="M283" s="641"/>
      <c r="N283" s="641"/>
      <c r="O283" s="641"/>
      <c r="P283" s="641"/>
      <c r="Q283" s="641"/>
      <c r="R283" s="641"/>
      <c r="S283" s="211"/>
      <c r="T283" s="211"/>
    </row>
    <row r="284" spans="1:20" x14ac:dyDescent="0.2">
      <c r="A284" s="636"/>
      <c r="B284" s="637"/>
      <c r="C284" s="643" t="s">
        <v>885</v>
      </c>
      <c r="D284" s="643"/>
      <c r="E284" s="643"/>
      <c r="F284" s="643"/>
      <c r="G284" s="643"/>
      <c r="H284" s="653"/>
      <c r="I284" s="285"/>
      <c r="J284" s="640"/>
      <c r="K284" s="641"/>
      <c r="L284" s="641"/>
      <c r="M284" s="641"/>
      <c r="N284" s="641"/>
      <c r="O284" s="641"/>
      <c r="P284" s="641"/>
      <c r="Q284" s="641"/>
      <c r="R284" s="641"/>
      <c r="S284" s="211"/>
      <c r="T284" s="211"/>
    </row>
    <row r="285" spans="1:20" x14ac:dyDescent="0.2">
      <c r="A285" s="636"/>
      <c r="B285" s="637"/>
      <c r="C285" s="792" t="s">
        <v>886</v>
      </c>
      <c r="D285" s="792"/>
      <c r="E285" s="792"/>
      <c r="F285" s="792"/>
      <c r="G285" s="792"/>
      <c r="H285" s="653"/>
      <c r="I285" s="285"/>
      <c r="J285" s="640"/>
      <c r="K285" s="641"/>
      <c r="L285" s="641"/>
      <c r="M285" s="641"/>
      <c r="N285" s="641"/>
      <c r="O285" s="641"/>
      <c r="P285" s="641"/>
      <c r="Q285" s="641"/>
      <c r="R285" s="641"/>
      <c r="S285" s="211"/>
      <c r="T285" s="211"/>
    </row>
    <row r="286" spans="1:20" x14ac:dyDescent="0.2">
      <c r="A286" s="636"/>
      <c r="B286" s="637"/>
      <c r="C286" s="792" t="s">
        <v>887</v>
      </c>
      <c r="D286" s="792"/>
      <c r="E286" s="792"/>
      <c r="F286" s="792"/>
      <c r="G286" s="792"/>
      <c r="H286" s="653"/>
      <c r="I286" s="285"/>
      <c r="J286" s="640"/>
      <c r="K286" s="641"/>
      <c r="L286" s="641"/>
      <c r="M286" s="641"/>
      <c r="N286" s="641"/>
      <c r="O286" s="641"/>
      <c r="P286" s="641"/>
      <c r="Q286" s="641"/>
      <c r="R286" s="641"/>
      <c r="S286" s="211"/>
      <c r="T286" s="211"/>
    </row>
    <row r="287" spans="1:20" ht="30" customHeight="1" x14ac:dyDescent="0.2">
      <c r="A287" s="636"/>
      <c r="B287" s="637"/>
      <c r="C287" s="794" t="s">
        <v>1419</v>
      </c>
      <c r="D287" s="792"/>
      <c r="E287" s="792"/>
      <c r="F287" s="792"/>
      <c r="G287" s="792"/>
      <c r="H287" s="653"/>
      <c r="I287" s="285"/>
      <c r="J287" s="640"/>
      <c r="K287" s="641"/>
      <c r="L287" s="641"/>
      <c r="M287" s="641"/>
      <c r="N287" s="641"/>
      <c r="O287" s="641"/>
      <c r="P287" s="641"/>
      <c r="Q287" s="641"/>
      <c r="R287" s="641"/>
      <c r="S287" s="211"/>
      <c r="T287" s="211"/>
    </row>
    <row r="288" spans="1:20" x14ac:dyDescent="0.2">
      <c r="A288" s="636"/>
      <c r="B288" s="637"/>
      <c r="C288" s="643"/>
      <c r="D288" s="643"/>
      <c r="E288" s="643"/>
      <c r="F288" s="643"/>
      <c r="G288" s="643"/>
      <c r="H288" s="653"/>
      <c r="I288" s="285"/>
      <c r="J288" s="640"/>
      <c r="K288" s="641"/>
      <c r="L288" s="641"/>
      <c r="M288" s="641"/>
      <c r="N288" s="641"/>
      <c r="O288" s="641"/>
      <c r="P288" s="641"/>
      <c r="Q288" s="641"/>
      <c r="R288" s="641"/>
      <c r="S288" s="211"/>
      <c r="T288" s="211"/>
    </row>
    <row r="289" spans="1:20" x14ac:dyDescent="0.2">
      <c r="A289" s="636"/>
      <c r="B289" s="637"/>
      <c r="C289" s="791" t="s">
        <v>810</v>
      </c>
      <c r="D289" s="791"/>
      <c r="E289" s="791"/>
      <c r="F289" s="791"/>
      <c r="G289" s="791"/>
      <c r="H289" s="653"/>
      <c r="I289" s="285"/>
      <c r="J289" s="640"/>
      <c r="K289" s="641"/>
      <c r="L289" s="641"/>
      <c r="M289" s="641"/>
      <c r="N289" s="641"/>
      <c r="O289" s="641"/>
      <c r="P289" s="641"/>
      <c r="Q289" s="641"/>
      <c r="R289" s="641"/>
      <c r="S289" s="211"/>
      <c r="T289" s="211"/>
    </row>
    <row r="290" spans="1:20" x14ac:dyDescent="0.2">
      <c r="A290" s="636"/>
      <c r="B290" s="637"/>
      <c r="C290" s="653"/>
      <c r="D290" s="653"/>
      <c r="E290" s="653"/>
      <c r="F290" s="653"/>
      <c r="G290" s="653"/>
      <c r="H290" s="653"/>
      <c r="I290" s="285"/>
      <c r="J290" s="640"/>
      <c r="K290" s="641"/>
      <c r="L290" s="641"/>
      <c r="M290" s="641"/>
      <c r="N290" s="641"/>
      <c r="O290" s="641"/>
      <c r="P290" s="641"/>
      <c r="Q290" s="641"/>
      <c r="R290" s="641"/>
      <c r="S290" s="211"/>
      <c r="T290" s="211"/>
    </row>
    <row r="291" spans="1:20" x14ac:dyDescent="0.2">
      <c r="A291" s="636"/>
      <c r="B291" s="651">
        <v>1.9</v>
      </c>
      <c r="C291" s="790" t="s">
        <v>811</v>
      </c>
      <c r="D291" s="790"/>
      <c r="E291" s="790"/>
      <c r="F291" s="790"/>
      <c r="G291" s="790"/>
      <c r="H291" s="653"/>
      <c r="I291" s="285"/>
      <c r="J291" s="640"/>
      <c r="K291" s="641"/>
      <c r="L291" s="641"/>
      <c r="M291" s="641"/>
      <c r="N291" s="641"/>
      <c r="O291" s="641"/>
      <c r="P291" s="641"/>
      <c r="Q291" s="641"/>
      <c r="R291" s="641"/>
      <c r="S291" s="211"/>
      <c r="T291" s="211"/>
    </row>
    <row r="292" spans="1:20" ht="87" customHeight="1" x14ac:dyDescent="0.2">
      <c r="A292" s="636"/>
      <c r="B292" s="637"/>
      <c r="C292" s="792" t="s">
        <v>1334</v>
      </c>
      <c r="D292" s="792"/>
      <c r="E292" s="792"/>
      <c r="F292" s="792"/>
      <c r="G292" s="792"/>
      <c r="H292" s="653"/>
      <c r="I292" s="218" t="s">
        <v>812</v>
      </c>
      <c r="J292" s="640"/>
      <c r="K292" s="641"/>
      <c r="L292" s="641"/>
      <c r="M292" s="641"/>
      <c r="N292" s="641"/>
      <c r="O292" s="641"/>
      <c r="P292" s="641"/>
      <c r="Q292" s="641"/>
      <c r="R292" s="641"/>
      <c r="S292" s="211"/>
      <c r="T292" s="211"/>
    </row>
    <row r="293" spans="1:20" x14ac:dyDescent="0.2">
      <c r="A293" s="636"/>
      <c r="B293" s="637"/>
      <c r="C293" s="643"/>
      <c r="D293" s="643"/>
      <c r="E293" s="643"/>
      <c r="F293" s="643"/>
      <c r="G293" s="643"/>
      <c r="H293" s="653"/>
      <c r="I293" s="218"/>
      <c r="J293" s="640"/>
      <c r="K293" s="641"/>
      <c r="L293" s="641"/>
      <c r="M293" s="641"/>
      <c r="N293" s="641"/>
      <c r="O293" s="641"/>
      <c r="P293" s="641"/>
      <c r="Q293" s="641"/>
      <c r="R293" s="641"/>
      <c r="S293" s="211"/>
      <c r="T293" s="211"/>
    </row>
    <row r="294" spans="1:20" x14ac:dyDescent="0.2">
      <c r="A294" s="636"/>
      <c r="B294" s="637"/>
      <c r="C294" s="790" t="s">
        <v>813</v>
      </c>
      <c r="D294" s="790"/>
      <c r="E294" s="790"/>
      <c r="F294" s="790"/>
      <c r="G294" s="790"/>
      <c r="H294" s="653"/>
      <c r="I294" s="285"/>
      <c r="J294" s="640"/>
      <c r="K294" s="641"/>
      <c r="L294" s="641"/>
      <c r="M294" s="641"/>
      <c r="N294" s="641"/>
      <c r="O294" s="641"/>
      <c r="P294" s="641"/>
      <c r="Q294" s="641"/>
      <c r="R294" s="641"/>
      <c r="S294" s="211"/>
      <c r="T294" s="211"/>
    </row>
    <row r="295" spans="1:20" ht="27.75" customHeight="1" x14ac:dyDescent="0.2">
      <c r="A295" s="636"/>
      <c r="B295" s="637"/>
      <c r="C295" s="792" t="s">
        <v>814</v>
      </c>
      <c r="D295" s="792"/>
      <c r="E295" s="792"/>
      <c r="F295" s="792"/>
      <c r="G295" s="792"/>
      <c r="H295" s="653"/>
      <c r="I295" s="285"/>
      <c r="J295" s="640"/>
      <c r="K295" s="641"/>
      <c r="L295" s="641"/>
      <c r="M295" s="641"/>
      <c r="N295" s="641"/>
      <c r="O295" s="641"/>
      <c r="P295" s="641"/>
      <c r="Q295" s="641"/>
      <c r="R295" s="641"/>
      <c r="S295" s="211"/>
      <c r="T295" s="211"/>
    </row>
    <row r="296" spans="1:20" x14ac:dyDescent="0.2">
      <c r="A296" s="636"/>
      <c r="B296" s="637"/>
      <c r="C296" s="653"/>
      <c r="D296" s="653"/>
      <c r="E296" s="653"/>
      <c r="F296" s="653"/>
      <c r="G296" s="653"/>
      <c r="H296" s="653"/>
      <c r="I296" s="285"/>
      <c r="J296" s="640"/>
      <c r="K296" s="641"/>
      <c r="L296" s="641"/>
      <c r="M296" s="641"/>
      <c r="N296" s="641"/>
      <c r="O296" s="641"/>
      <c r="P296" s="641"/>
      <c r="Q296" s="641"/>
      <c r="R296" s="641"/>
      <c r="S296" s="211"/>
      <c r="T296" s="211"/>
    </row>
    <row r="297" spans="1:20" x14ac:dyDescent="0.2">
      <c r="A297" s="636"/>
      <c r="B297" s="637"/>
      <c r="C297" s="790" t="s">
        <v>815</v>
      </c>
      <c r="D297" s="790"/>
      <c r="E297" s="790"/>
      <c r="F297" s="790"/>
      <c r="G297" s="790"/>
      <c r="H297" s="653"/>
      <c r="I297" s="285"/>
      <c r="J297" s="640"/>
      <c r="K297" s="641"/>
      <c r="L297" s="641"/>
      <c r="M297" s="641"/>
      <c r="N297" s="641"/>
      <c r="O297" s="641"/>
      <c r="P297" s="641"/>
      <c r="Q297" s="641"/>
      <c r="R297" s="641"/>
      <c r="S297" s="211"/>
      <c r="T297" s="211"/>
    </row>
    <row r="298" spans="1:20" ht="120.75" customHeight="1" x14ac:dyDescent="0.2">
      <c r="A298" s="636"/>
      <c r="B298" s="637"/>
      <c r="C298" s="792" t="s">
        <v>1335</v>
      </c>
      <c r="D298" s="791"/>
      <c r="E298" s="791"/>
      <c r="F298" s="791"/>
      <c r="G298" s="791"/>
      <c r="H298" s="653"/>
      <c r="I298" s="285"/>
      <c r="J298" s="640"/>
      <c r="K298" s="641"/>
      <c r="L298" s="641"/>
      <c r="M298" s="641"/>
      <c r="N298" s="641"/>
      <c r="O298" s="641"/>
      <c r="P298" s="641"/>
      <c r="Q298" s="641"/>
      <c r="R298" s="641"/>
      <c r="S298" s="211"/>
      <c r="T298" s="211"/>
    </row>
    <row r="299" spans="1:20" x14ac:dyDescent="0.2">
      <c r="A299" s="636"/>
      <c r="B299" s="637"/>
      <c r="C299" s="653"/>
      <c r="D299" s="653"/>
      <c r="E299" s="653"/>
      <c r="F299" s="653"/>
      <c r="G299" s="653"/>
      <c r="H299" s="653"/>
      <c r="I299" s="285"/>
      <c r="J299" s="640"/>
      <c r="K299" s="641"/>
      <c r="L299" s="641"/>
      <c r="M299" s="641"/>
      <c r="N299" s="641"/>
      <c r="O299" s="641"/>
      <c r="P299" s="641"/>
      <c r="Q299" s="641"/>
      <c r="R299" s="641"/>
      <c r="S299" s="211"/>
      <c r="T299" s="211"/>
    </row>
    <row r="300" spans="1:20" x14ac:dyDescent="0.2">
      <c r="A300" s="636"/>
      <c r="B300" s="637"/>
      <c r="C300" s="790" t="s">
        <v>816</v>
      </c>
      <c r="D300" s="790"/>
      <c r="E300" s="790"/>
      <c r="F300" s="790"/>
      <c r="G300" s="790"/>
      <c r="H300" s="653"/>
      <c r="I300" s="285"/>
      <c r="J300" s="640"/>
      <c r="K300" s="641"/>
      <c r="L300" s="641"/>
      <c r="M300" s="641"/>
      <c r="N300" s="641"/>
      <c r="O300" s="641"/>
      <c r="P300" s="641"/>
      <c r="Q300" s="641"/>
      <c r="R300" s="641"/>
      <c r="S300" s="211"/>
      <c r="T300" s="211"/>
    </row>
    <row r="301" spans="1:20" ht="39.75" customHeight="1" x14ac:dyDescent="0.2">
      <c r="A301" s="636"/>
      <c r="B301" s="637"/>
      <c r="C301" s="792" t="s">
        <v>890</v>
      </c>
      <c r="D301" s="792"/>
      <c r="E301" s="792"/>
      <c r="F301" s="792"/>
      <c r="G301" s="792"/>
      <c r="H301" s="653"/>
      <c r="I301" s="285"/>
      <c r="J301" s="640"/>
      <c r="K301" s="641"/>
      <c r="L301" s="641"/>
      <c r="M301" s="641"/>
      <c r="N301" s="641"/>
      <c r="O301" s="641"/>
      <c r="P301" s="641"/>
      <c r="Q301" s="641"/>
      <c r="R301" s="641"/>
      <c r="S301" s="211"/>
      <c r="T301" s="211"/>
    </row>
    <row r="302" spans="1:20" x14ac:dyDescent="0.2">
      <c r="A302" s="636"/>
      <c r="B302" s="637"/>
      <c r="C302" s="792" t="s">
        <v>891</v>
      </c>
      <c r="D302" s="792"/>
      <c r="E302" s="792"/>
      <c r="F302" s="792"/>
      <c r="G302" s="792"/>
      <c r="H302" s="653"/>
      <c r="I302" s="285"/>
      <c r="J302" s="640"/>
      <c r="K302" s="641"/>
      <c r="L302" s="641"/>
      <c r="M302" s="641"/>
      <c r="N302" s="641"/>
      <c r="O302" s="641"/>
      <c r="P302" s="641"/>
      <c r="Q302" s="641"/>
      <c r="R302" s="641"/>
      <c r="S302" s="211"/>
      <c r="T302" s="211"/>
    </row>
    <row r="303" spans="1:20" x14ac:dyDescent="0.2">
      <c r="A303" s="636"/>
      <c r="B303" s="637"/>
      <c r="C303" s="794" t="s">
        <v>892</v>
      </c>
      <c r="D303" s="792"/>
      <c r="E303" s="792"/>
      <c r="F303" s="792"/>
      <c r="G303" s="792"/>
      <c r="H303" s="653"/>
      <c r="I303" s="285"/>
      <c r="J303" s="640"/>
      <c r="K303" s="641"/>
      <c r="L303" s="641"/>
      <c r="M303" s="641"/>
      <c r="N303" s="641"/>
      <c r="O303" s="641"/>
      <c r="P303" s="641"/>
      <c r="Q303" s="641"/>
      <c r="R303" s="641"/>
      <c r="S303" s="211"/>
      <c r="T303" s="211"/>
    </row>
    <row r="304" spans="1:20" ht="27" customHeight="1" x14ac:dyDescent="0.2">
      <c r="A304" s="636"/>
      <c r="B304" s="637"/>
      <c r="C304" s="794" t="s">
        <v>893</v>
      </c>
      <c r="D304" s="792"/>
      <c r="E304" s="792"/>
      <c r="F304" s="792"/>
      <c r="G304" s="792"/>
      <c r="H304" s="653"/>
      <c r="I304" s="285"/>
      <c r="J304" s="640"/>
      <c r="K304" s="641"/>
      <c r="L304" s="641"/>
      <c r="M304" s="641"/>
      <c r="N304" s="641"/>
      <c r="O304" s="641"/>
      <c r="P304" s="641"/>
      <c r="Q304" s="641"/>
      <c r="R304" s="641"/>
      <c r="S304" s="211"/>
      <c r="T304" s="211"/>
    </row>
    <row r="305" spans="1:20" x14ac:dyDescent="0.2">
      <c r="A305" s="636"/>
      <c r="B305" s="637"/>
      <c r="C305" s="794" t="s">
        <v>894</v>
      </c>
      <c r="D305" s="792"/>
      <c r="E305" s="792"/>
      <c r="F305" s="792"/>
      <c r="G305" s="792"/>
      <c r="H305" s="653"/>
      <c r="I305" s="285"/>
      <c r="J305" s="640"/>
      <c r="K305" s="641"/>
      <c r="L305" s="641"/>
      <c r="M305" s="641"/>
      <c r="N305" s="641"/>
      <c r="O305" s="641"/>
      <c r="P305" s="641"/>
      <c r="Q305" s="641"/>
      <c r="R305" s="641"/>
      <c r="S305" s="211"/>
      <c r="T305" s="211"/>
    </row>
    <row r="306" spans="1:20" x14ac:dyDescent="0.2">
      <c r="A306" s="636"/>
      <c r="B306" s="637"/>
      <c r="C306" s="794" t="s">
        <v>895</v>
      </c>
      <c r="D306" s="792"/>
      <c r="E306" s="792"/>
      <c r="F306" s="792"/>
      <c r="G306" s="792"/>
      <c r="H306" s="653"/>
      <c r="I306" s="285"/>
      <c r="J306" s="640"/>
      <c r="K306" s="641"/>
      <c r="L306" s="641"/>
      <c r="M306" s="641"/>
      <c r="N306" s="641"/>
      <c r="O306" s="641"/>
      <c r="P306" s="641"/>
      <c r="Q306" s="641"/>
      <c r="R306" s="641"/>
      <c r="S306" s="211"/>
      <c r="T306" s="211"/>
    </row>
    <row r="307" spans="1:20" x14ac:dyDescent="0.2">
      <c r="A307" s="636"/>
      <c r="B307" s="637"/>
      <c r="C307" s="652"/>
      <c r="D307" s="643"/>
      <c r="E307" s="643"/>
      <c r="F307" s="643"/>
      <c r="G307" s="643"/>
      <c r="H307" s="653"/>
      <c r="I307" s="285"/>
      <c r="J307" s="640"/>
      <c r="K307" s="641"/>
      <c r="L307" s="641"/>
      <c r="M307" s="641"/>
      <c r="N307" s="641"/>
      <c r="O307" s="641"/>
      <c r="P307" s="641"/>
      <c r="Q307" s="641"/>
      <c r="R307" s="641"/>
      <c r="S307" s="211"/>
      <c r="T307" s="211"/>
    </row>
    <row r="308" spans="1:20" ht="97.5" customHeight="1" x14ac:dyDescent="0.2">
      <c r="A308" s="636"/>
      <c r="B308" s="637"/>
      <c r="C308" s="792" t="s">
        <v>1336</v>
      </c>
      <c r="D308" s="792"/>
      <c r="E308" s="792"/>
      <c r="F308" s="792"/>
      <c r="G308" s="792"/>
      <c r="H308" s="653"/>
      <c r="I308" s="285"/>
      <c r="J308" s="640"/>
      <c r="K308" s="641"/>
      <c r="L308" s="641"/>
      <c r="M308" s="641"/>
      <c r="N308" s="641"/>
      <c r="O308" s="641"/>
      <c r="P308" s="641"/>
      <c r="Q308" s="641"/>
      <c r="R308" s="641"/>
      <c r="S308" s="211"/>
      <c r="T308" s="211"/>
    </row>
    <row r="309" spans="1:20" x14ac:dyDescent="0.2">
      <c r="A309" s="636"/>
      <c r="B309" s="637"/>
      <c r="C309" s="791"/>
      <c r="D309" s="791"/>
      <c r="E309" s="791"/>
      <c r="F309" s="791"/>
      <c r="G309" s="791"/>
      <c r="H309" s="653"/>
      <c r="I309" s="285"/>
      <c r="J309" s="640"/>
      <c r="K309" s="641"/>
      <c r="L309" s="641"/>
      <c r="M309" s="641"/>
      <c r="N309" s="641"/>
      <c r="O309" s="641"/>
      <c r="P309" s="641"/>
      <c r="Q309" s="641"/>
      <c r="R309" s="641"/>
      <c r="S309" s="211"/>
      <c r="T309" s="211"/>
    </row>
    <row r="310" spans="1:20" x14ac:dyDescent="0.2">
      <c r="A310" s="636"/>
      <c r="B310" s="637"/>
      <c r="C310" s="790" t="s">
        <v>817</v>
      </c>
      <c r="D310" s="790"/>
      <c r="E310" s="790"/>
      <c r="F310" s="790"/>
      <c r="G310" s="790"/>
      <c r="H310" s="653"/>
      <c r="I310" s="285"/>
      <c r="J310" s="640"/>
      <c r="K310" s="641"/>
      <c r="L310" s="641"/>
      <c r="M310" s="641"/>
      <c r="N310" s="641"/>
      <c r="O310" s="641"/>
      <c r="P310" s="641"/>
      <c r="Q310" s="641"/>
      <c r="R310" s="641"/>
      <c r="S310" s="211"/>
      <c r="T310" s="211"/>
    </row>
    <row r="311" spans="1:20" ht="27.75" customHeight="1" x14ac:dyDescent="0.2">
      <c r="A311" s="636"/>
      <c r="B311" s="637"/>
      <c r="C311" s="792" t="s">
        <v>896</v>
      </c>
      <c r="D311" s="792"/>
      <c r="E311" s="792"/>
      <c r="F311" s="792"/>
      <c r="G311" s="792"/>
      <c r="H311" s="653"/>
      <c r="I311" s="212"/>
      <c r="J311" s="640"/>
      <c r="K311" s="641"/>
      <c r="L311" s="641"/>
      <c r="M311" s="641"/>
      <c r="N311" s="641"/>
      <c r="O311" s="641"/>
      <c r="P311" s="641"/>
      <c r="Q311" s="641"/>
      <c r="R311" s="641"/>
      <c r="S311" s="211"/>
      <c r="T311" s="211"/>
    </row>
    <row r="312" spans="1:20" ht="27.75" customHeight="1" x14ac:dyDescent="0.2">
      <c r="A312" s="636"/>
      <c r="B312" s="637"/>
      <c r="C312" s="794" t="s">
        <v>897</v>
      </c>
      <c r="D312" s="792"/>
      <c r="E312" s="792"/>
      <c r="F312" s="792"/>
      <c r="G312" s="792"/>
      <c r="H312" s="653"/>
      <c r="I312" s="212"/>
      <c r="J312" s="640"/>
      <c r="K312" s="641"/>
      <c r="L312" s="641"/>
      <c r="M312" s="641"/>
      <c r="N312" s="641"/>
      <c r="O312" s="641"/>
      <c r="P312" s="641"/>
      <c r="Q312" s="641"/>
      <c r="R312" s="641"/>
      <c r="S312" s="211"/>
      <c r="T312" s="211"/>
    </row>
    <row r="313" spans="1:20" ht="15" customHeight="1" x14ac:dyDescent="0.2">
      <c r="A313" s="636"/>
      <c r="B313" s="637"/>
      <c r="C313" s="794" t="s">
        <v>898</v>
      </c>
      <c r="D313" s="792"/>
      <c r="E313" s="792"/>
      <c r="F313" s="792"/>
      <c r="G313" s="792"/>
      <c r="H313" s="653"/>
      <c r="I313" s="212"/>
      <c r="J313" s="640"/>
      <c r="K313" s="641"/>
      <c r="L313" s="641"/>
      <c r="M313" s="641"/>
      <c r="N313" s="641"/>
      <c r="O313" s="641"/>
      <c r="P313" s="641"/>
      <c r="Q313" s="641"/>
      <c r="R313" s="641"/>
      <c r="S313" s="211"/>
      <c r="T313" s="211"/>
    </row>
    <row r="314" spans="1:20" x14ac:dyDescent="0.2">
      <c r="A314" s="636"/>
      <c r="B314" s="637"/>
      <c r="C314" s="794" t="s">
        <v>899</v>
      </c>
      <c r="D314" s="792"/>
      <c r="E314" s="792"/>
      <c r="F314" s="792"/>
      <c r="G314" s="792"/>
      <c r="H314" s="653"/>
      <c r="I314" s="212"/>
      <c r="J314" s="640"/>
      <c r="K314" s="641"/>
      <c r="L314" s="641"/>
      <c r="M314" s="641"/>
      <c r="N314" s="641"/>
      <c r="O314" s="641"/>
      <c r="P314" s="641"/>
      <c r="Q314" s="641"/>
      <c r="R314" s="641"/>
      <c r="S314" s="211"/>
      <c r="T314" s="211"/>
    </row>
    <row r="315" spans="1:20" x14ac:dyDescent="0.2">
      <c r="A315" s="636"/>
      <c r="B315" s="637"/>
      <c r="C315" s="653"/>
      <c r="D315" s="653"/>
      <c r="E315" s="653"/>
      <c r="F315" s="653"/>
      <c r="G315" s="653">
        <v>157</v>
      </c>
      <c r="H315" s="653"/>
      <c r="I315" s="212"/>
      <c r="J315" s="640"/>
      <c r="K315" s="641"/>
      <c r="L315" s="641"/>
      <c r="M315" s="641"/>
      <c r="N315" s="641"/>
      <c r="O315" s="641"/>
      <c r="P315" s="641"/>
      <c r="Q315" s="641"/>
      <c r="R315" s="641"/>
      <c r="S315" s="211"/>
      <c r="T315" s="211"/>
    </row>
    <row r="316" spans="1:20" x14ac:dyDescent="0.2">
      <c r="A316" s="636"/>
      <c r="B316" s="660">
        <v>1.1000000000000001</v>
      </c>
      <c r="C316" s="790" t="s">
        <v>818</v>
      </c>
      <c r="D316" s="790"/>
      <c r="E316" s="790"/>
      <c r="F316" s="790"/>
      <c r="G316" s="790"/>
      <c r="H316" s="653"/>
      <c r="I316" s="212"/>
      <c r="J316" s="640"/>
      <c r="K316" s="641"/>
      <c r="L316" s="641"/>
      <c r="M316" s="641"/>
      <c r="N316" s="641"/>
      <c r="O316" s="641"/>
      <c r="P316" s="641"/>
      <c r="Q316" s="641"/>
      <c r="R316" s="641"/>
      <c r="S316" s="211"/>
      <c r="T316" s="211"/>
    </row>
    <row r="317" spans="1:20" ht="55.5" customHeight="1" x14ac:dyDescent="0.2">
      <c r="A317" s="636"/>
      <c r="B317" s="637"/>
      <c r="C317" s="792" t="s">
        <v>1337</v>
      </c>
      <c r="D317" s="791"/>
      <c r="E317" s="791"/>
      <c r="F317" s="791"/>
      <c r="G317" s="791"/>
      <c r="H317" s="653"/>
      <c r="I317" s="218"/>
      <c r="J317" s="640"/>
      <c r="K317" s="641"/>
      <c r="L317" s="641"/>
      <c r="M317" s="641"/>
      <c r="N317" s="641"/>
      <c r="O317" s="641"/>
      <c r="P317" s="641"/>
      <c r="Q317" s="641"/>
      <c r="R317" s="641"/>
      <c r="S317" s="211"/>
      <c r="T317" s="211"/>
    </row>
    <row r="318" spans="1:20" x14ac:dyDescent="0.2">
      <c r="A318" s="636"/>
      <c r="B318" s="637"/>
      <c r="C318" s="643"/>
      <c r="D318" s="653"/>
      <c r="E318" s="653"/>
      <c r="F318" s="653"/>
      <c r="G318" s="653"/>
      <c r="H318" s="653"/>
      <c r="I318" s="218"/>
      <c r="J318" s="640"/>
      <c r="K318" s="641"/>
      <c r="L318" s="641"/>
      <c r="M318" s="641"/>
      <c r="N318" s="641"/>
      <c r="O318" s="641"/>
      <c r="P318" s="641"/>
      <c r="Q318" s="641"/>
      <c r="R318" s="641"/>
      <c r="S318" s="211"/>
      <c r="T318" s="211"/>
    </row>
    <row r="319" spans="1:20" ht="28.5" customHeight="1" x14ac:dyDescent="0.2">
      <c r="A319" s="636"/>
      <c r="B319" s="637"/>
      <c r="C319" s="792" t="s">
        <v>900</v>
      </c>
      <c r="D319" s="791"/>
      <c r="E319" s="791"/>
      <c r="F319" s="791"/>
      <c r="G319" s="791"/>
      <c r="H319" s="653"/>
      <c r="I319" s="218"/>
      <c r="J319" s="640"/>
      <c r="K319" s="641"/>
      <c r="L319" s="641"/>
      <c r="M319" s="641"/>
      <c r="N319" s="641"/>
      <c r="O319" s="641"/>
      <c r="P319" s="641"/>
      <c r="Q319" s="641"/>
      <c r="R319" s="641"/>
      <c r="S319" s="211"/>
      <c r="T319" s="211"/>
    </row>
    <row r="320" spans="1:20" x14ac:dyDescent="0.2">
      <c r="A320" s="636"/>
      <c r="B320" s="637"/>
      <c r="C320" s="643"/>
      <c r="D320" s="653"/>
      <c r="E320" s="653"/>
      <c r="F320" s="653"/>
      <c r="G320" s="653"/>
      <c r="H320" s="653"/>
      <c r="I320" s="218"/>
      <c r="J320" s="640"/>
      <c r="K320" s="641"/>
      <c r="L320" s="641"/>
      <c r="M320" s="641"/>
      <c r="N320" s="641"/>
      <c r="O320" s="641"/>
      <c r="P320" s="641"/>
      <c r="Q320" s="641"/>
      <c r="R320" s="641"/>
      <c r="S320" s="211"/>
      <c r="T320" s="211"/>
    </row>
    <row r="321" spans="1:20" ht="28.5" customHeight="1" x14ac:dyDescent="0.2">
      <c r="A321" s="636"/>
      <c r="B321" s="637"/>
      <c r="C321" s="792" t="s">
        <v>901</v>
      </c>
      <c r="D321" s="791"/>
      <c r="E321" s="791"/>
      <c r="F321" s="791"/>
      <c r="G321" s="791"/>
      <c r="H321" s="653"/>
      <c r="I321" s="218"/>
      <c r="J321" s="640"/>
      <c r="K321" s="641"/>
      <c r="L321" s="641"/>
      <c r="M321" s="641"/>
      <c r="N321" s="641"/>
      <c r="O321" s="641"/>
      <c r="P321" s="641"/>
      <c r="Q321" s="641"/>
      <c r="R321" s="641"/>
      <c r="S321" s="211"/>
      <c r="T321" s="211"/>
    </row>
    <row r="322" spans="1:20" x14ac:dyDescent="0.2">
      <c r="A322" s="636"/>
      <c r="B322" s="637"/>
      <c r="C322" s="653"/>
      <c r="D322" s="653"/>
      <c r="E322" s="653"/>
      <c r="F322" s="653"/>
      <c r="G322" s="653"/>
      <c r="H322" s="653"/>
      <c r="I322" s="218"/>
      <c r="J322" s="640"/>
      <c r="K322" s="641"/>
      <c r="L322" s="641"/>
      <c r="M322" s="641"/>
      <c r="N322" s="641"/>
      <c r="O322" s="641"/>
      <c r="P322" s="641"/>
      <c r="Q322" s="641"/>
      <c r="R322" s="641"/>
      <c r="S322" s="211"/>
      <c r="T322" s="211"/>
    </row>
    <row r="323" spans="1:20" x14ac:dyDescent="0.2">
      <c r="A323" s="636"/>
      <c r="B323" s="637"/>
      <c r="C323" s="790" t="s">
        <v>813</v>
      </c>
      <c r="D323" s="790"/>
      <c r="E323" s="790"/>
      <c r="F323" s="790"/>
      <c r="G323" s="790"/>
      <c r="H323" s="653"/>
      <c r="I323" s="218"/>
      <c r="J323" s="640"/>
      <c r="K323" s="641"/>
      <c r="L323" s="641"/>
      <c r="M323" s="641"/>
      <c r="N323" s="641"/>
      <c r="O323" s="641"/>
      <c r="P323" s="641"/>
      <c r="Q323" s="641"/>
      <c r="R323" s="641"/>
      <c r="S323" s="211"/>
      <c r="T323" s="211"/>
    </row>
    <row r="324" spans="1:20" x14ac:dyDescent="0.2">
      <c r="A324" s="636"/>
      <c r="B324" s="637"/>
      <c r="C324" s="791" t="s">
        <v>819</v>
      </c>
      <c r="D324" s="791"/>
      <c r="E324" s="791"/>
      <c r="F324" s="791"/>
      <c r="G324" s="791"/>
      <c r="H324" s="653"/>
      <c r="I324" s="218"/>
      <c r="J324" s="640"/>
      <c r="K324" s="641"/>
      <c r="L324" s="641"/>
      <c r="M324" s="641"/>
      <c r="N324" s="641"/>
      <c r="O324" s="641"/>
      <c r="P324" s="641"/>
      <c r="Q324" s="641"/>
      <c r="R324" s="641"/>
      <c r="S324" s="211"/>
      <c r="T324" s="211"/>
    </row>
    <row r="325" spans="1:20" x14ac:dyDescent="0.2">
      <c r="A325" s="636"/>
      <c r="B325" s="637"/>
      <c r="C325" s="653"/>
      <c r="D325" s="653"/>
      <c r="E325" s="653"/>
      <c r="F325" s="653"/>
      <c r="G325" s="653"/>
      <c r="H325" s="653"/>
      <c r="I325" s="218"/>
      <c r="J325" s="640"/>
      <c r="K325" s="641"/>
      <c r="L325" s="641"/>
      <c r="M325" s="641"/>
      <c r="N325" s="641"/>
      <c r="O325" s="641"/>
      <c r="P325" s="641"/>
      <c r="Q325" s="641"/>
      <c r="R325" s="641"/>
      <c r="S325" s="211"/>
      <c r="T325" s="211"/>
    </row>
    <row r="326" spans="1:20" x14ac:dyDescent="0.2">
      <c r="A326" s="636"/>
      <c r="B326" s="637"/>
      <c r="C326" s="790" t="s">
        <v>820</v>
      </c>
      <c r="D326" s="791"/>
      <c r="E326" s="791"/>
      <c r="F326" s="791"/>
      <c r="G326" s="791"/>
      <c r="H326" s="653"/>
      <c r="I326" s="218"/>
      <c r="J326" s="640"/>
      <c r="K326" s="641"/>
      <c r="L326" s="641"/>
      <c r="M326" s="641"/>
      <c r="N326" s="641"/>
      <c r="O326" s="641"/>
      <c r="P326" s="641"/>
      <c r="Q326" s="641"/>
      <c r="R326" s="641"/>
      <c r="S326" s="211"/>
      <c r="T326" s="211"/>
    </row>
    <row r="327" spans="1:20" x14ac:dyDescent="0.2">
      <c r="A327" s="636"/>
      <c r="B327" s="637"/>
      <c r="C327" s="792" t="s">
        <v>902</v>
      </c>
      <c r="D327" s="791"/>
      <c r="E327" s="791"/>
      <c r="F327" s="791"/>
      <c r="G327" s="791"/>
      <c r="H327" s="653"/>
      <c r="I327" s="218"/>
      <c r="J327" s="640"/>
      <c r="K327" s="641"/>
      <c r="L327" s="641"/>
      <c r="M327" s="641"/>
      <c r="N327" s="641"/>
      <c r="O327" s="641"/>
      <c r="P327" s="641"/>
      <c r="Q327" s="641"/>
      <c r="R327" s="641"/>
      <c r="S327" s="211"/>
      <c r="T327" s="211"/>
    </row>
    <row r="328" spans="1:20" ht="25.5" x14ac:dyDescent="0.2">
      <c r="A328" s="636"/>
      <c r="B328" s="637"/>
      <c r="C328" s="684" t="s">
        <v>1434</v>
      </c>
      <c r="D328" s="653"/>
      <c r="E328" s="653"/>
      <c r="F328" s="653"/>
      <c r="G328" s="653"/>
      <c r="H328" s="653"/>
      <c r="I328" s="218"/>
      <c r="J328" s="640"/>
      <c r="K328" s="641"/>
      <c r="L328" s="641"/>
      <c r="M328" s="641"/>
      <c r="N328" s="641"/>
      <c r="O328" s="641"/>
      <c r="P328" s="641"/>
      <c r="Q328" s="641"/>
      <c r="R328" s="641"/>
      <c r="S328" s="211"/>
      <c r="T328" s="211"/>
    </row>
    <row r="329" spans="1:20" x14ac:dyDescent="0.2">
      <c r="A329" s="636"/>
      <c r="B329" s="637"/>
      <c r="C329" s="653"/>
      <c r="D329" s="653"/>
      <c r="E329" s="653"/>
      <c r="F329" s="653"/>
      <c r="G329" s="653"/>
      <c r="H329" s="653"/>
      <c r="I329" s="218"/>
      <c r="J329" s="640"/>
      <c r="K329" s="641"/>
      <c r="L329" s="641"/>
      <c r="M329" s="641"/>
      <c r="N329" s="641"/>
      <c r="O329" s="641"/>
      <c r="P329" s="641"/>
      <c r="Q329" s="641"/>
      <c r="R329" s="641"/>
      <c r="S329" s="211"/>
      <c r="T329" s="211"/>
    </row>
    <row r="330" spans="1:20" x14ac:dyDescent="0.2">
      <c r="A330" s="636"/>
      <c r="B330" s="637"/>
      <c r="C330" s="684" t="s">
        <v>903</v>
      </c>
      <c r="D330" s="653"/>
      <c r="E330" s="653"/>
      <c r="F330" s="653"/>
      <c r="G330" s="653"/>
      <c r="H330" s="653"/>
      <c r="I330" s="218"/>
      <c r="J330" s="640"/>
      <c r="K330" s="641"/>
      <c r="L330" s="641"/>
      <c r="M330" s="641"/>
      <c r="N330" s="641"/>
      <c r="O330" s="641"/>
      <c r="P330" s="641"/>
      <c r="Q330" s="641"/>
      <c r="R330" s="641"/>
      <c r="S330" s="211"/>
      <c r="T330" s="211"/>
    </row>
    <row r="331" spans="1:20" ht="16.5" customHeight="1" x14ac:dyDescent="0.2">
      <c r="A331" s="636"/>
      <c r="B331" s="637"/>
      <c r="C331" s="684" t="s">
        <v>904</v>
      </c>
      <c r="D331" s="653"/>
      <c r="E331" s="653"/>
      <c r="F331" s="653"/>
      <c r="G331" s="653"/>
      <c r="H331" s="653"/>
      <c r="I331" s="218"/>
      <c r="J331" s="640"/>
      <c r="K331" s="641"/>
      <c r="L331" s="641"/>
      <c r="M331" s="641"/>
      <c r="N331" s="641"/>
      <c r="O331" s="641"/>
      <c r="P331" s="641"/>
      <c r="Q331" s="641"/>
      <c r="R331" s="641"/>
      <c r="S331" s="211"/>
      <c r="T331" s="211"/>
    </row>
    <row r="332" spans="1:20" ht="6" customHeight="1" x14ac:dyDescent="0.2">
      <c r="A332" s="636"/>
      <c r="B332" s="637"/>
      <c r="C332" s="653"/>
      <c r="D332" s="653"/>
      <c r="E332" s="653"/>
      <c r="F332" s="653"/>
      <c r="G332" s="653"/>
      <c r="H332" s="653"/>
      <c r="I332" s="218"/>
      <c r="J332" s="640"/>
      <c r="K332" s="641"/>
      <c r="L332" s="641"/>
      <c r="M332" s="641"/>
      <c r="N332" s="641"/>
      <c r="O332" s="641"/>
      <c r="P332" s="641"/>
      <c r="Q332" s="641"/>
      <c r="R332" s="641"/>
      <c r="S332" s="211"/>
      <c r="T332" s="211"/>
    </row>
    <row r="333" spans="1:20" ht="90.75" customHeight="1" x14ac:dyDescent="0.2">
      <c r="A333" s="636"/>
      <c r="B333" s="637"/>
      <c r="C333" s="792" t="s">
        <v>1338</v>
      </c>
      <c r="D333" s="791"/>
      <c r="E333" s="791"/>
      <c r="F333" s="791"/>
      <c r="G333" s="791"/>
      <c r="H333" s="653"/>
      <c r="I333" s="218"/>
      <c r="J333" s="640"/>
      <c r="K333" s="641"/>
      <c r="L333" s="641"/>
      <c r="M333" s="641"/>
      <c r="N333" s="641"/>
      <c r="O333" s="641"/>
      <c r="P333" s="641"/>
      <c r="Q333" s="641"/>
      <c r="R333" s="641"/>
      <c r="S333" s="211"/>
      <c r="T333" s="211"/>
    </row>
    <row r="334" spans="1:20" x14ac:dyDescent="0.2">
      <c r="A334" s="636"/>
      <c r="B334" s="637"/>
      <c r="C334" s="643"/>
      <c r="D334" s="653"/>
      <c r="E334" s="653"/>
      <c r="F334" s="653"/>
      <c r="G334" s="653"/>
      <c r="H334" s="653"/>
      <c r="I334" s="218"/>
      <c r="J334" s="640"/>
      <c r="K334" s="641"/>
      <c r="L334" s="641"/>
      <c r="M334" s="641"/>
      <c r="N334" s="641"/>
      <c r="O334" s="641"/>
      <c r="P334" s="641"/>
      <c r="Q334" s="641"/>
      <c r="R334" s="641"/>
      <c r="S334" s="211"/>
      <c r="T334" s="211"/>
    </row>
    <row r="335" spans="1:20" ht="23.25" customHeight="1" x14ac:dyDescent="0.2">
      <c r="A335" s="636"/>
      <c r="B335" s="637"/>
      <c r="C335" s="792" t="s">
        <v>905</v>
      </c>
      <c r="D335" s="791"/>
      <c r="E335" s="791"/>
      <c r="F335" s="791"/>
      <c r="G335" s="791"/>
      <c r="H335" s="653"/>
      <c r="I335" s="218"/>
      <c r="J335" s="640"/>
      <c r="K335" s="641"/>
      <c r="L335" s="641"/>
      <c r="M335" s="641"/>
      <c r="N335" s="641"/>
      <c r="O335" s="641"/>
      <c r="P335" s="641"/>
      <c r="Q335" s="641"/>
      <c r="R335" s="641"/>
      <c r="S335" s="211"/>
      <c r="T335" s="211"/>
    </row>
    <row r="336" spans="1:20" x14ac:dyDescent="0.2">
      <c r="A336" s="636"/>
      <c r="B336" s="637"/>
      <c r="C336" s="643"/>
      <c r="D336" s="653"/>
      <c r="E336" s="653"/>
      <c r="F336" s="653"/>
      <c r="G336" s="653"/>
      <c r="H336" s="653"/>
      <c r="I336" s="218"/>
      <c r="J336" s="640"/>
      <c r="K336" s="641"/>
      <c r="L336" s="641"/>
      <c r="M336" s="641"/>
      <c r="N336" s="641"/>
      <c r="O336" s="641"/>
      <c r="P336" s="641"/>
      <c r="Q336" s="641"/>
      <c r="R336" s="641"/>
      <c r="S336" s="211"/>
      <c r="T336" s="211"/>
    </row>
    <row r="337" spans="1:20" ht="26.25" customHeight="1" x14ac:dyDescent="0.2">
      <c r="A337" s="636"/>
      <c r="B337" s="637"/>
      <c r="C337" s="792" t="s">
        <v>906</v>
      </c>
      <c r="D337" s="791"/>
      <c r="E337" s="791"/>
      <c r="F337" s="791"/>
      <c r="G337" s="791"/>
      <c r="H337" s="653"/>
      <c r="I337" s="218"/>
      <c r="J337" s="640"/>
      <c r="K337" s="641"/>
      <c r="L337" s="641"/>
      <c r="M337" s="641"/>
      <c r="N337" s="641"/>
      <c r="O337" s="641"/>
      <c r="P337" s="641"/>
      <c r="Q337" s="641"/>
      <c r="R337" s="641"/>
      <c r="S337" s="211"/>
      <c r="T337" s="211"/>
    </row>
    <row r="338" spans="1:20" x14ac:dyDescent="0.2">
      <c r="A338" s="636"/>
      <c r="B338" s="637"/>
      <c r="C338" s="643"/>
      <c r="D338" s="653"/>
      <c r="E338" s="653"/>
      <c r="F338" s="653"/>
      <c r="G338" s="653"/>
      <c r="H338" s="653"/>
      <c r="I338" s="218"/>
      <c r="J338" s="640"/>
      <c r="K338" s="641"/>
      <c r="L338" s="641"/>
      <c r="M338" s="641"/>
      <c r="N338" s="641"/>
      <c r="O338" s="641"/>
      <c r="P338" s="641"/>
      <c r="Q338" s="641"/>
      <c r="R338" s="641"/>
      <c r="S338" s="211"/>
      <c r="T338" s="211"/>
    </row>
    <row r="339" spans="1:20" x14ac:dyDescent="0.2">
      <c r="A339" s="636"/>
      <c r="B339" s="637"/>
      <c r="C339" s="790" t="s">
        <v>821</v>
      </c>
      <c r="D339" s="790"/>
      <c r="E339" s="790"/>
      <c r="F339" s="790"/>
      <c r="G339" s="790"/>
      <c r="H339" s="653"/>
      <c r="I339" s="218"/>
      <c r="J339" s="640"/>
      <c r="K339" s="641"/>
      <c r="L339" s="641"/>
      <c r="M339" s="641"/>
      <c r="N339" s="641"/>
      <c r="O339" s="641"/>
      <c r="P339" s="641"/>
      <c r="Q339" s="641"/>
      <c r="R339" s="641"/>
      <c r="S339" s="211"/>
      <c r="T339" s="211"/>
    </row>
    <row r="340" spans="1:20" x14ac:dyDescent="0.2">
      <c r="A340" s="636"/>
      <c r="B340" s="637"/>
      <c r="C340" s="792" t="s">
        <v>907</v>
      </c>
      <c r="D340" s="792"/>
      <c r="E340" s="792"/>
      <c r="F340" s="792"/>
      <c r="G340" s="792"/>
      <c r="H340" s="653"/>
      <c r="I340" s="218"/>
      <c r="J340" s="640"/>
      <c r="K340" s="641"/>
      <c r="L340" s="641"/>
      <c r="M340" s="641"/>
      <c r="N340" s="641"/>
      <c r="O340" s="641"/>
      <c r="P340" s="641"/>
      <c r="Q340" s="641"/>
      <c r="R340" s="641"/>
      <c r="S340" s="211"/>
      <c r="T340" s="211"/>
    </row>
    <row r="341" spans="1:20" x14ac:dyDescent="0.2">
      <c r="A341" s="636"/>
      <c r="B341" s="637"/>
      <c r="C341" s="794" t="s">
        <v>893</v>
      </c>
      <c r="D341" s="792"/>
      <c r="E341" s="792"/>
      <c r="F341" s="792"/>
      <c r="G341" s="792"/>
      <c r="H341" s="653"/>
      <c r="I341" s="218"/>
      <c r="J341" s="640"/>
      <c r="K341" s="641"/>
      <c r="L341" s="641"/>
      <c r="M341" s="641"/>
      <c r="N341" s="641"/>
      <c r="O341" s="641"/>
      <c r="P341" s="641"/>
      <c r="Q341" s="641"/>
      <c r="R341" s="641"/>
      <c r="S341" s="211"/>
      <c r="T341" s="211"/>
    </row>
    <row r="342" spans="1:20" x14ac:dyDescent="0.2">
      <c r="A342" s="636"/>
      <c r="B342" s="637"/>
      <c r="C342" s="794" t="s">
        <v>908</v>
      </c>
      <c r="D342" s="792"/>
      <c r="E342" s="792"/>
      <c r="F342" s="792"/>
      <c r="G342" s="792"/>
      <c r="H342" s="653"/>
      <c r="I342" s="218"/>
      <c r="J342" s="640"/>
      <c r="K342" s="641"/>
      <c r="L342" s="641"/>
      <c r="M342" s="641"/>
      <c r="N342" s="641"/>
      <c r="O342" s="641"/>
      <c r="P342" s="641"/>
      <c r="Q342" s="641"/>
      <c r="R342" s="641"/>
      <c r="S342" s="211"/>
      <c r="T342" s="211"/>
    </row>
    <row r="343" spans="1:20" x14ac:dyDescent="0.2">
      <c r="A343" s="636"/>
      <c r="B343" s="637"/>
      <c r="C343" s="794" t="s">
        <v>904</v>
      </c>
      <c r="D343" s="792"/>
      <c r="E343" s="792"/>
      <c r="F343" s="792"/>
      <c r="G343" s="792"/>
      <c r="H343" s="653"/>
      <c r="I343" s="218"/>
      <c r="J343" s="640"/>
      <c r="K343" s="641"/>
      <c r="L343" s="641"/>
      <c r="M343" s="641"/>
      <c r="N343" s="641"/>
      <c r="O343" s="641"/>
      <c r="P343" s="641"/>
      <c r="Q343" s="641"/>
      <c r="R343" s="641"/>
      <c r="S343" s="211"/>
      <c r="T343" s="211"/>
    </row>
    <row r="344" spans="1:20" ht="27" customHeight="1" x14ac:dyDescent="0.2">
      <c r="A344" s="636"/>
      <c r="B344" s="637"/>
      <c r="C344" s="792" t="s">
        <v>909</v>
      </c>
      <c r="D344" s="792"/>
      <c r="E344" s="792"/>
      <c r="F344" s="792"/>
      <c r="G344" s="792"/>
      <c r="H344" s="653"/>
      <c r="I344" s="218"/>
      <c r="J344" s="640"/>
      <c r="K344" s="641"/>
      <c r="L344" s="641"/>
      <c r="M344" s="641"/>
      <c r="N344" s="641"/>
      <c r="O344" s="641"/>
      <c r="P344" s="641"/>
      <c r="Q344" s="641"/>
      <c r="R344" s="641"/>
      <c r="S344" s="211"/>
      <c r="T344" s="211"/>
    </row>
    <row r="345" spans="1:20" x14ac:dyDescent="0.2">
      <c r="A345" s="636"/>
      <c r="B345" s="637"/>
      <c r="C345" s="643"/>
      <c r="D345" s="643"/>
      <c r="E345" s="643"/>
      <c r="F345" s="643"/>
      <c r="G345" s="643"/>
      <c r="H345" s="653"/>
      <c r="I345" s="218"/>
      <c r="J345" s="640"/>
      <c r="K345" s="641"/>
      <c r="L345" s="641"/>
      <c r="M345" s="641"/>
      <c r="N345" s="641"/>
      <c r="O345" s="641"/>
      <c r="P345" s="641"/>
      <c r="Q345" s="641"/>
      <c r="R345" s="641"/>
      <c r="S345" s="211"/>
      <c r="T345" s="211"/>
    </row>
    <row r="346" spans="1:20" x14ac:dyDescent="0.2">
      <c r="A346" s="636"/>
      <c r="B346" s="660">
        <v>1.1100000000000001</v>
      </c>
      <c r="C346" s="790" t="s">
        <v>822</v>
      </c>
      <c r="D346" s="790"/>
      <c r="E346" s="790"/>
      <c r="F346" s="790"/>
      <c r="G346" s="790"/>
      <c r="H346" s="653"/>
      <c r="I346" s="218"/>
      <c r="J346" s="640"/>
      <c r="K346" s="641"/>
      <c r="L346" s="641"/>
      <c r="M346" s="641"/>
      <c r="N346" s="641"/>
      <c r="O346" s="641"/>
      <c r="P346" s="641"/>
      <c r="Q346" s="641"/>
      <c r="R346" s="641"/>
      <c r="S346" s="211"/>
      <c r="T346" s="211"/>
    </row>
    <row r="347" spans="1:20" x14ac:dyDescent="0.2">
      <c r="A347" s="636"/>
      <c r="B347" s="637"/>
      <c r="C347" s="792" t="s">
        <v>823</v>
      </c>
      <c r="D347" s="792"/>
      <c r="E347" s="792"/>
      <c r="F347" s="792"/>
      <c r="G347" s="792"/>
      <c r="H347" s="653"/>
      <c r="I347" s="218"/>
      <c r="J347" s="640"/>
      <c r="K347" s="641"/>
      <c r="L347" s="641"/>
      <c r="M347" s="641"/>
      <c r="N347" s="641"/>
      <c r="O347" s="641"/>
      <c r="P347" s="641"/>
      <c r="Q347" s="641"/>
      <c r="R347" s="641"/>
      <c r="S347" s="211"/>
      <c r="T347" s="211"/>
    </row>
    <row r="348" spans="1:20" x14ac:dyDescent="0.2">
      <c r="A348" s="636"/>
      <c r="B348" s="637"/>
      <c r="C348" s="653"/>
      <c r="D348" s="653"/>
      <c r="E348" s="653"/>
      <c r="F348" s="653"/>
      <c r="G348" s="653"/>
      <c r="H348" s="653"/>
      <c r="I348" s="218"/>
      <c r="J348" s="640"/>
      <c r="K348" s="641"/>
      <c r="L348" s="641"/>
      <c r="M348" s="641"/>
      <c r="N348" s="641"/>
      <c r="O348" s="641"/>
      <c r="P348" s="641"/>
      <c r="Q348" s="641"/>
      <c r="R348" s="641"/>
      <c r="S348" s="211"/>
      <c r="T348" s="211"/>
    </row>
    <row r="349" spans="1:20" x14ac:dyDescent="0.2">
      <c r="A349" s="636"/>
      <c r="B349" s="660">
        <v>1.1200000000000001</v>
      </c>
      <c r="C349" s="790" t="s">
        <v>824</v>
      </c>
      <c r="D349" s="790"/>
      <c r="E349" s="790"/>
      <c r="F349" s="790"/>
      <c r="G349" s="790"/>
      <c r="H349" s="653"/>
      <c r="I349" s="212"/>
      <c r="J349" s="640"/>
      <c r="K349" s="641"/>
      <c r="L349" s="641"/>
      <c r="M349" s="641"/>
      <c r="N349" s="641"/>
      <c r="O349" s="641"/>
      <c r="P349" s="641"/>
      <c r="Q349" s="641"/>
      <c r="R349" s="641"/>
      <c r="S349" s="211"/>
      <c r="T349" s="211"/>
    </row>
    <row r="350" spans="1:20" ht="27.75" customHeight="1" x14ac:dyDescent="0.2">
      <c r="A350" s="636"/>
      <c r="B350" s="637"/>
      <c r="C350" s="792" t="s">
        <v>910</v>
      </c>
      <c r="D350" s="792"/>
      <c r="E350" s="792"/>
      <c r="F350" s="792"/>
      <c r="G350" s="792"/>
      <c r="H350" s="653"/>
      <c r="I350" s="212"/>
      <c r="J350" s="640"/>
      <c r="K350" s="641"/>
      <c r="L350" s="641"/>
      <c r="M350" s="641"/>
      <c r="N350" s="641"/>
      <c r="O350" s="641"/>
      <c r="P350" s="641"/>
      <c r="Q350" s="641"/>
      <c r="R350" s="641"/>
      <c r="S350" s="211"/>
      <c r="T350" s="211"/>
    </row>
    <row r="351" spans="1:20" x14ac:dyDescent="0.2">
      <c r="A351" s="636"/>
      <c r="B351" s="637"/>
      <c r="C351" s="643"/>
      <c r="D351" s="643"/>
      <c r="E351" s="643"/>
      <c r="F351" s="643"/>
      <c r="G351" s="643"/>
      <c r="H351" s="653"/>
      <c r="I351" s="212"/>
      <c r="J351" s="640"/>
      <c r="K351" s="641"/>
      <c r="L351" s="641"/>
      <c r="M351" s="641"/>
      <c r="N351" s="641"/>
      <c r="O351" s="641"/>
      <c r="P351" s="641"/>
      <c r="Q351" s="641"/>
      <c r="R351" s="641"/>
      <c r="S351" s="211"/>
      <c r="T351" s="211"/>
    </row>
    <row r="352" spans="1:20" x14ac:dyDescent="0.2">
      <c r="A352" s="636"/>
      <c r="B352" s="637"/>
      <c r="C352" s="792" t="s">
        <v>942</v>
      </c>
      <c r="D352" s="792"/>
      <c r="E352" s="792"/>
      <c r="F352" s="792"/>
      <c r="G352" s="792"/>
      <c r="H352" s="653"/>
      <c r="I352" s="212"/>
      <c r="J352" s="640"/>
      <c r="K352" s="641"/>
      <c r="L352" s="641"/>
      <c r="M352" s="641"/>
      <c r="N352" s="641"/>
      <c r="O352" s="641"/>
      <c r="P352" s="641"/>
      <c r="Q352" s="641"/>
      <c r="R352" s="641"/>
      <c r="S352" s="211"/>
      <c r="T352" s="211"/>
    </row>
    <row r="353" spans="1:20" x14ac:dyDescent="0.2">
      <c r="A353" s="636"/>
      <c r="B353" s="637"/>
      <c r="C353" s="653"/>
      <c r="D353" s="653"/>
      <c r="E353" s="653"/>
      <c r="F353" s="653"/>
      <c r="G353" s="653"/>
      <c r="H353" s="653"/>
      <c r="I353" s="212"/>
      <c r="J353" s="640"/>
      <c r="K353" s="641"/>
      <c r="L353" s="641"/>
      <c r="M353" s="641"/>
      <c r="N353" s="641"/>
      <c r="O353" s="641"/>
      <c r="P353" s="641"/>
      <c r="Q353" s="641"/>
      <c r="R353" s="641"/>
      <c r="S353" s="211"/>
      <c r="T353" s="211"/>
    </row>
    <row r="354" spans="1:20" x14ac:dyDescent="0.2">
      <c r="A354" s="636"/>
      <c r="B354" s="660">
        <v>1.1299999999999999</v>
      </c>
      <c r="C354" s="658" t="s">
        <v>54</v>
      </c>
      <c r="D354" s="653"/>
      <c r="E354" s="653"/>
      <c r="F354" s="653"/>
      <c r="G354" s="653"/>
      <c r="H354" s="653"/>
      <c r="I354" s="218"/>
      <c r="J354" s="640"/>
      <c r="K354" s="641"/>
      <c r="L354" s="641"/>
      <c r="M354" s="641"/>
      <c r="N354" s="641"/>
      <c r="O354" s="641"/>
      <c r="P354" s="641"/>
      <c r="Q354" s="641"/>
      <c r="R354" s="641"/>
      <c r="S354" s="211"/>
      <c r="T354" s="211"/>
    </row>
    <row r="355" spans="1:20" ht="54.75" customHeight="1" x14ac:dyDescent="0.2">
      <c r="A355" s="636"/>
      <c r="B355" s="637"/>
      <c r="C355" s="792" t="s">
        <v>911</v>
      </c>
      <c r="D355" s="792"/>
      <c r="E355" s="792"/>
      <c r="F355" s="792"/>
      <c r="G355" s="792"/>
      <c r="H355" s="653"/>
      <c r="I355" s="218"/>
      <c r="J355" s="640"/>
      <c r="K355" s="641"/>
      <c r="L355" s="641"/>
      <c r="M355" s="641"/>
      <c r="N355" s="641"/>
      <c r="O355" s="641"/>
      <c r="P355" s="641"/>
      <c r="Q355" s="641"/>
      <c r="R355" s="641"/>
      <c r="S355" s="211"/>
      <c r="T355" s="211"/>
    </row>
    <row r="356" spans="1:20" x14ac:dyDescent="0.2">
      <c r="A356" s="636"/>
      <c r="B356" s="637"/>
      <c r="C356" s="643"/>
      <c r="D356" s="643"/>
      <c r="E356" s="643"/>
      <c r="F356" s="643"/>
      <c r="G356" s="643"/>
      <c r="H356" s="653"/>
      <c r="I356" s="218"/>
      <c r="J356" s="640"/>
      <c r="K356" s="641"/>
      <c r="L356" s="641"/>
      <c r="M356" s="641"/>
      <c r="N356" s="641"/>
      <c r="O356" s="641"/>
      <c r="P356" s="641"/>
      <c r="Q356" s="641"/>
      <c r="R356" s="641"/>
      <c r="S356" s="211"/>
      <c r="T356" s="211"/>
    </row>
    <row r="357" spans="1:20" ht="27.75" customHeight="1" x14ac:dyDescent="0.2">
      <c r="A357" s="636"/>
      <c r="B357" s="637"/>
      <c r="C357" s="792" t="s">
        <v>912</v>
      </c>
      <c r="D357" s="792"/>
      <c r="E357" s="792"/>
      <c r="F357" s="792"/>
      <c r="G357" s="792"/>
      <c r="H357" s="653"/>
      <c r="I357" s="218"/>
      <c r="J357" s="640"/>
      <c r="K357" s="641"/>
      <c r="L357" s="641"/>
      <c r="M357" s="641"/>
      <c r="N357" s="641"/>
      <c r="O357" s="641"/>
      <c r="P357" s="641"/>
      <c r="Q357" s="641"/>
      <c r="R357" s="641"/>
      <c r="S357" s="211"/>
      <c r="T357" s="211"/>
    </row>
    <row r="358" spans="1:20" x14ac:dyDescent="0.2">
      <c r="A358" s="636"/>
      <c r="B358" s="637"/>
      <c r="C358" s="643"/>
      <c r="D358" s="643"/>
      <c r="E358" s="643"/>
      <c r="F358" s="643"/>
      <c r="G358" s="643"/>
      <c r="H358" s="653"/>
      <c r="I358" s="218"/>
      <c r="J358" s="640"/>
      <c r="K358" s="641"/>
      <c r="L358" s="641"/>
      <c r="M358" s="641"/>
      <c r="N358" s="641"/>
      <c r="O358" s="641"/>
      <c r="P358" s="641"/>
      <c r="Q358" s="641"/>
      <c r="R358" s="641"/>
      <c r="S358" s="211"/>
      <c r="T358" s="211"/>
    </row>
    <row r="359" spans="1:20" x14ac:dyDescent="0.2">
      <c r="A359" s="636"/>
      <c r="B359" s="637"/>
      <c r="C359" s="792" t="s">
        <v>913</v>
      </c>
      <c r="D359" s="792"/>
      <c r="E359" s="792"/>
      <c r="F359" s="792"/>
      <c r="G359" s="792"/>
      <c r="H359" s="653"/>
      <c r="I359" s="218"/>
      <c r="J359" s="640"/>
      <c r="K359" s="641"/>
      <c r="L359" s="641"/>
      <c r="M359" s="641"/>
      <c r="N359" s="641"/>
      <c r="O359" s="641"/>
      <c r="P359" s="641"/>
      <c r="Q359" s="641"/>
      <c r="R359" s="641"/>
      <c r="S359" s="211"/>
      <c r="T359" s="211"/>
    </row>
    <row r="360" spans="1:20" x14ac:dyDescent="0.2">
      <c r="A360" s="636"/>
      <c r="B360" s="637"/>
      <c r="C360" s="643"/>
      <c r="D360" s="643"/>
      <c r="E360" s="643"/>
      <c r="F360" s="643"/>
      <c r="G360" s="643"/>
      <c r="H360" s="653"/>
      <c r="I360" s="218"/>
      <c r="J360" s="640"/>
      <c r="K360" s="641"/>
      <c r="L360" s="641"/>
      <c r="M360" s="641"/>
      <c r="N360" s="641"/>
      <c r="O360" s="641"/>
      <c r="P360" s="641"/>
      <c r="Q360" s="641"/>
      <c r="R360" s="641"/>
      <c r="S360" s="211"/>
      <c r="T360" s="211"/>
    </row>
    <row r="361" spans="1:20" x14ac:dyDescent="0.2">
      <c r="A361" s="636"/>
      <c r="B361" s="660">
        <v>1.1399999999999999</v>
      </c>
      <c r="C361" s="790" t="s">
        <v>55</v>
      </c>
      <c r="D361" s="790"/>
      <c r="E361" s="790"/>
      <c r="F361" s="790"/>
      <c r="G361" s="790"/>
      <c r="H361" s="653"/>
      <c r="I361" s="218"/>
      <c r="J361" s="640"/>
      <c r="K361" s="641"/>
      <c r="L361" s="641"/>
      <c r="M361" s="641"/>
      <c r="N361" s="641"/>
      <c r="O361" s="641"/>
      <c r="P361" s="641"/>
      <c r="Q361" s="641"/>
      <c r="R361" s="641"/>
      <c r="S361" s="211"/>
      <c r="T361" s="211"/>
    </row>
    <row r="362" spans="1:20" ht="28.5" customHeight="1" x14ac:dyDescent="0.2">
      <c r="A362" s="636"/>
      <c r="B362" s="637"/>
      <c r="C362" s="792" t="s">
        <v>915</v>
      </c>
      <c r="D362" s="792"/>
      <c r="E362" s="792"/>
      <c r="F362" s="792"/>
      <c r="G362" s="792"/>
      <c r="H362" s="653"/>
      <c r="I362" s="218"/>
      <c r="J362" s="640"/>
      <c r="K362" s="641"/>
      <c r="L362" s="641"/>
      <c r="M362" s="641"/>
      <c r="N362" s="641"/>
      <c r="O362" s="641"/>
      <c r="P362" s="641"/>
      <c r="Q362" s="641"/>
      <c r="R362" s="641"/>
      <c r="S362" s="211"/>
      <c r="T362" s="211"/>
    </row>
    <row r="363" spans="1:20" x14ac:dyDescent="0.2">
      <c r="A363" s="636"/>
      <c r="B363" s="637"/>
      <c r="C363" s="643"/>
      <c r="D363" s="643"/>
      <c r="E363" s="643"/>
      <c r="F363" s="643"/>
      <c r="G363" s="643"/>
      <c r="H363" s="653"/>
      <c r="I363" s="218"/>
      <c r="J363" s="640"/>
      <c r="K363" s="641"/>
      <c r="L363" s="641"/>
      <c r="M363" s="641"/>
      <c r="N363" s="641"/>
      <c r="O363" s="641"/>
      <c r="P363" s="641"/>
      <c r="Q363" s="641"/>
      <c r="R363" s="641"/>
      <c r="S363" s="211"/>
      <c r="T363" s="211"/>
    </row>
    <row r="364" spans="1:20" ht="57" customHeight="1" x14ac:dyDescent="0.2">
      <c r="A364" s="636"/>
      <c r="B364" s="637"/>
      <c r="C364" s="792" t="s">
        <v>914</v>
      </c>
      <c r="D364" s="792"/>
      <c r="E364" s="792"/>
      <c r="F364" s="792"/>
      <c r="G364" s="792"/>
      <c r="H364" s="653"/>
      <c r="I364" s="218"/>
      <c r="J364" s="640"/>
      <c r="K364" s="641"/>
      <c r="L364" s="641"/>
      <c r="M364" s="641"/>
      <c r="N364" s="641"/>
      <c r="O364" s="641"/>
      <c r="P364" s="641"/>
      <c r="Q364" s="641"/>
      <c r="R364" s="641"/>
      <c r="S364" s="211"/>
      <c r="T364" s="211"/>
    </row>
    <row r="365" spans="1:20" x14ac:dyDescent="0.2">
      <c r="A365" s="636"/>
      <c r="B365" s="637"/>
      <c r="C365" s="643"/>
      <c r="D365" s="643"/>
      <c r="E365" s="643"/>
      <c r="F365" s="643"/>
      <c r="G365" s="643"/>
      <c r="H365" s="653"/>
      <c r="I365" s="218"/>
      <c r="J365" s="640"/>
      <c r="K365" s="641"/>
      <c r="L365" s="641"/>
      <c r="M365" s="641"/>
      <c r="N365" s="641"/>
      <c r="O365" s="641"/>
      <c r="P365" s="641"/>
      <c r="Q365" s="641"/>
      <c r="R365" s="641"/>
      <c r="S365" s="211"/>
      <c r="T365" s="211"/>
    </row>
    <row r="366" spans="1:20" x14ac:dyDescent="0.2">
      <c r="A366" s="636"/>
      <c r="B366" s="637"/>
      <c r="C366" s="792" t="s">
        <v>913</v>
      </c>
      <c r="D366" s="792"/>
      <c r="E366" s="792"/>
      <c r="F366" s="792"/>
      <c r="G366" s="792"/>
      <c r="H366" s="653"/>
      <c r="I366" s="218"/>
      <c r="J366" s="640"/>
      <c r="K366" s="641"/>
      <c r="L366" s="641"/>
      <c r="M366" s="641"/>
      <c r="N366" s="641"/>
      <c r="O366" s="641"/>
      <c r="P366" s="641"/>
      <c r="Q366" s="641"/>
      <c r="R366" s="641"/>
      <c r="S366" s="211"/>
      <c r="T366" s="211"/>
    </row>
    <row r="367" spans="1:20" x14ac:dyDescent="0.2">
      <c r="A367" s="636"/>
      <c r="B367" s="637"/>
      <c r="C367" s="653"/>
      <c r="D367" s="653"/>
      <c r="E367" s="653"/>
      <c r="F367" s="653"/>
      <c r="G367" s="653"/>
      <c r="H367" s="653"/>
      <c r="I367" s="218"/>
      <c r="J367" s="640"/>
      <c r="K367" s="641"/>
      <c r="L367" s="641"/>
      <c r="M367" s="641"/>
      <c r="N367" s="641"/>
      <c r="O367" s="641"/>
      <c r="P367" s="641"/>
      <c r="Q367" s="641"/>
      <c r="R367" s="641"/>
      <c r="S367" s="211"/>
      <c r="T367" s="211"/>
    </row>
    <row r="368" spans="1:20" x14ac:dyDescent="0.2">
      <c r="A368" s="636"/>
      <c r="B368" s="660">
        <v>1.1499999999999999</v>
      </c>
      <c r="C368" s="790" t="s">
        <v>384</v>
      </c>
      <c r="D368" s="790"/>
      <c r="E368" s="790"/>
      <c r="F368" s="790"/>
      <c r="G368" s="790"/>
      <c r="H368" s="653"/>
      <c r="I368" s="218"/>
      <c r="J368" s="640"/>
      <c r="K368" s="641"/>
      <c r="L368" s="641"/>
      <c r="M368" s="641"/>
      <c r="N368" s="641"/>
      <c r="O368" s="641"/>
      <c r="P368" s="641"/>
      <c r="Q368" s="641"/>
      <c r="R368" s="641"/>
      <c r="S368" s="211"/>
      <c r="T368" s="211"/>
    </row>
    <row r="369" spans="1:20" ht="52.5" customHeight="1" x14ac:dyDescent="0.2">
      <c r="A369" s="636"/>
      <c r="B369" s="637"/>
      <c r="C369" s="792" t="s">
        <v>916</v>
      </c>
      <c r="D369" s="792"/>
      <c r="E369" s="792"/>
      <c r="F369" s="792"/>
      <c r="G369" s="792"/>
      <c r="H369" s="653"/>
      <c r="I369" s="218"/>
      <c r="J369" s="640"/>
      <c r="K369" s="641"/>
      <c r="L369" s="641"/>
      <c r="M369" s="641"/>
      <c r="N369" s="641"/>
      <c r="O369" s="641"/>
      <c r="P369" s="641"/>
      <c r="Q369" s="641"/>
      <c r="R369" s="641"/>
      <c r="S369" s="211"/>
      <c r="T369" s="211"/>
    </row>
    <row r="370" spans="1:20" x14ac:dyDescent="0.2">
      <c r="A370" s="636"/>
      <c r="B370" s="637"/>
      <c r="C370" s="643"/>
      <c r="D370" s="643"/>
      <c r="E370" s="643"/>
      <c r="F370" s="643"/>
      <c r="G370" s="643"/>
      <c r="H370" s="653"/>
      <c r="I370" s="218"/>
      <c r="J370" s="640"/>
      <c r="K370" s="641"/>
      <c r="L370" s="641"/>
      <c r="M370" s="641"/>
      <c r="N370" s="641"/>
      <c r="O370" s="641"/>
      <c r="P370" s="641"/>
      <c r="Q370" s="641"/>
      <c r="R370" s="641"/>
      <c r="S370" s="211"/>
      <c r="T370" s="211"/>
    </row>
    <row r="371" spans="1:20" ht="27.75" customHeight="1" x14ac:dyDescent="0.2">
      <c r="A371" s="636"/>
      <c r="B371" s="637"/>
      <c r="C371" s="792" t="s">
        <v>917</v>
      </c>
      <c r="D371" s="792"/>
      <c r="E371" s="792"/>
      <c r="F371" s="792"/>
      <c r="G371" s="792"/>
      <c r="H371" s="653"/>
      <c r="I371" s="218"/>
      <c r="J371" s="640"/>
      <c r="K371" s="641"/>
      <c r="L371" s="641"/>
      <c r="M371" s="641"/>
      <c r="N371" s="641"/>
      <c r="O371" s="641"/>
      <c r="P371" s="641"/>
      <c r="Q371" s="641"/>
      <c r="R371" s="641"/>
      <c r="S371" s="211"/>
      <c r="T371" s="211"/>
    </row>
    <row r="372" spans="1:20" x14ac:dyDescent="0.2">
      <c r="A372" s="636"/>
      <c r="B372" s="637"/>
      <c r="C372" s="643"/>
      <c r="D372" s="643"/>
      <c r="E372" s="643"/>
      <c r="F372" s="643"/>
      <c r="G372" s="643">
        <v>158</v>
      </c>
      <c r="H372" s="653"/>
      <c r="I372" s="218"/>
      <c r="J372" s="640"/>
      <c r="K372" s="641"/>
      <c r="L372" s="641"/>
      <c r="M372" s="641"/>
      <c r="N372" s="641"/>
      <c r="O372" s="641"/>
      <c r="P372" s="641"/>
      <c r="Q372" s="641"/>
      <c r="R372" s="641"/>
      <c r="S372" s="211"/>
      <c r="T372" s="211"/>
    </row>
    <row r="373" spans="1:20" ht="54" customHeight="1" x14ac:dyDescent="0.2">
      <c r="A373" s="636"/>
      <c r="B373" s="637"/>
      <c r="C373" s="792" t="s">
        <v>918</v>
      </c>
      <c r="D373" s="792"/>
      <c r="E373" s="792"/>
      <c r="F373" s="792"/>
      <c r="G373" s="792"/>
      <c r="H373" s="653"/>
      <c r="I373" s="218"/>
      <c r="J373" s="640"/>
      <c r="K373" s="641"/>
      <c r="L373" s="641"/>
      <c r="M373" s="641"/>
      <c r="N373" s="641"/>
      <c r="O373" s="641"/>
      <c r="P373" s="641"/>
      <c r="Q373" s="641"/>
      <c r="R373" s="641"/>
      <c r="S373" s="211"/>
      <c r="T373" s="211"/>
    </row>
    <row r="374" spans="1:20" x14ac:dyDescent="0.2">
      <c r="A374" s="636"/>
      <c r="B374" s="637"/>
      <c r="C374" s="643"/>
      <c r="D374" s="643"/>
      <c r="E374" s="643"/>
      <c r="F374" s="643"/>
      <c r="G374" s="643"/>
      <c r="H374" s="653"/>
      <c r="I374" s="218"/>
      <c r="J374" s="640"/>
      <c r="K374" s="641"/>
      <c r="L374" s="641"/>
      <c r="M374" s="641"/>
      <c r="N374" s="641"/>
      <c r="O374" s="641"/>
      <c r="P374" s="641"/>
      <c r="Q374" s="641"/>
      <c r="R374" s="641"/>
      <c r="S374" s="211"/>
      <c r="T374" s="211"/>
    </row>
    <row r="375" spans="1:20" ht="38.25" customHeight="1" x14ac:dyDescent="0.2">
      <c r="A375" s="636"/>
      <c r="B375" s="637"/>
      <c r="C375" s="792" t="s">
        <v>919</v>
      </c>
      <c r="D375" s="792"/>
      <c r="E375" s="792"/>
      <c r="F375" s="792"/>
      <c r="G375" s="792"/>
      <c r="H375" s="653"/>
      <c r="I375" s="218"/>
      <c r="J375" s="640"/>
      <c r="K375" s="641"/>
      <c r="L375" s="641"/>
      <c r="M375" s="641"/>
      <c r="N375" s="641"/>
      <c r="O375" s="641"/>
      <c r="P375" s="641"/>
      <c r="Q375" s="641"/>
      <c r="R375" s="641"/>
      <c r="S375" s="211"/>
      <c r="T375" s="211"/>
    </row>
    <row r="376" spans="1:20" x14ac:dyDescent="0.2">
      <c r="A376" s="636"/>
      <c r="B376" s="637"/>
      <c r="C376" s="643"/>
      <c r="D376" s="643"/>
      <c r="E376" s="643"/>
      <c r="F376" s="643"/>
      <c r="G376" s="643"/>
      <c r="H376" s="653"/>
      <c r="I376" s="218"/>
      <c r="J376" s="640"/>
      <c r="K376" s="641"/>
      <c r="L376" s="641"/>
      <c r="M376" s="641"/>
      <c r="N376" s="641"/>
      <c r="O376" s="641"/>
      <c r="P376" s="641"/>
      <c r="Q376" s="641"/>
      <c r="R376" s="641"/>
      <c r="S376" s="211"/>
      <c r="T376" s="211"/>
    </row>
    <row r="377" spans="1:20" ht="42" customHeight="1" x14ac:dyDescent="0.2">
      <c r="A377" s="636"/>
      <c r="B377" s="637"/>
      <c r="C377" s="792" t="s">
        <v>920</v>
      </c>
      <c r="D377" s="792"/>
      <c r="E377" s="792"/>
      <c r="F377" s="792"/>
      <c r="G377" s="792"/>
      <c r="H377" s="653"/>
      <c r="I377" s="218"/>
      <c r="J377" s="640"/>
      <c r="K377" s="641"/>
      <c r="L377" s="641"/>
      <c r="M377" s="641"/>
      <c r="N377" s="641"/>
      <c r="O377" s="641"/>
      <c r="P377" s="641"/>
      <c r="Q377" s="641"/>
      <c r="R377" s="641"/>
      <c r="S377" s="211"/>
      <c r="T377" s="211"/>
    </row>
    <row r="378" spans="1:20" x14ac:dyDescent="0.2">
      <c r="A378" s="636"/>
      <c r="B378" s="637"/>
      <c r="C378" s="643"/>
      <c r="D378" s="643"/>
      <c r="E378" s="643"/>
      <c r="F378" s="643"/>
      <c r="G378" s="643"/>
      <c r="H378" s="653"/>
      <c r="I378" s="218"/>
      <c r="J378" s="640"/>
      <c r="K378" s="641"/>
      <c r="L378" s="641"/>
      <c r="M378" s="641"/>
      <c r="N378" s="641"/>
      <c r="O378" s="641"/>
      <c r="P378" s="641"/>
      <c r="Q378" s="641"/>
      <c r="R378" s="641"/>
      <c r="S378" s="211"/>
      <c r="T378" s="211"/>
    </row>
    <row r="379" spans="1:20" x14ac:dyDescent="0.2">
      <c r="A379" s="636"/>
      <c r="B379" s="637"/>
      <c r="C379" s="792" t="s">
        <v>913</v>
      </c>
      <c r="D379" s="792"/>
      <c r="E379" s="792"/>
      <c r="F379" s="792"/>
      <c r="G379" s="792"/>
      <c r="H379" s="653"/>
      <c r="I379" s="218"/>
      <c r="J379" s="640"/>
      <c r="K379" s="641"/>
      <c r="L379" s="641"/>
      <c r="M379" s="641"/>
      <c r="N379" s="641"/>
      <c r="O379" s="641"/>
      <c r="P379" s="641"/>
      <c r="Q379" s="641"/>
      <c r="R379" s="641"/>
      <c r="S379" s="211"/>
      <c r="T379" s="211"/>
    </row>
    <row r="380" spans="1:20" x14ac:dyDescent="0.2">
      <c r="A380" s="636"/>
      <c r="B380" s="637"/>
      <c r="C380" s="653"/>
      <c r="D380" s="653"/>
      <c r="E380" s="653"/>
      <c r="F380" s="653"/>
      <c r="G380" s="653"/>
      <c r="H380" s="653"/>
      <c r="I380" s="218"/>
      <c r="J380" s="640"/>
      <c r="K380" s="641"/>
      <c r="L380" s="641"/>
      <c r="M380" s="641"/>
      <c r="N380" s="641"/>
      <c r="O380" s="641"/>
      <c r="P380" s="641"/>
      <c r="Q380" s="641"/>
      <c r="R380" s="641"/>
      <c r="S380" s="211"/>
      <c r="T380" s="211"/>
    </row>
    <row r="381" spans="1:20" x14ac:dyDescent="0.2">
      <c r="A381" s="636"/>
      <c r="B381" s="637"/>
      <c r="C381" s="653"/>
      <c r="D381" s="653"/>
      <c r="E381" s="653"/>
      <c r="F381" s="653"/>
      <c r="G381" s="653"/>
      <c r="H381" s="653"/>
      <c r="I381" s="218"/>
      <c r="J381" s="640"/>
      <c r="K381" s="641"/>
      <c r="L381" s="641"/>
      <c r="M381" s="641"/>
      <c r="N381" s="641"/>
      <c r="O381" s="641"/>
      <c r="P381" s="641"/>
      <c r="Q381" s="641"/>
      <c r="R381" s="641"/>
      <c r="S381" s="211"/>
      <c r="T381" s="211"/>
    </row>
    <row r="382" spans="1:20" x14ac:dyDescent="0.2">
      <c r="A382" s="636"/>
      <c r="B382" s="660">
        <v>1.1599999999999999</v>
      </c>
      <c r="C382" s="790" t="s">
        <v>825</v>
      </c>
      <c r="D382" s="790"/>
      <c r="E382" s="790"/>
      <c r="F382" s="790"/>
      <c r="G382" s="790"/>
      <c r="H382" s="653"/>
      <c r="I382" s="218"/>
      <c r="J382" s="640"/>
      <c r="K382" s="641"/>
      <c r="L382" s="641"/>
      <c r="M382" s="641"/>
      <c r="N382" s="641"/>
      <c r="O382" s="641"/>
      <c r="P382" s="641"/>
      <c r="Q382" s="641"/>
      <c r="R382" s="641"/>
      <c r="S382" s="211"/>
      <c r="T382" s="211"/>
    </row>
    <row r="383" spans="1:20" ht="96.75" customHeight="1" x14ac:dyDescent="0.2">
      <c r="A383" s="636"/>
      <c r="B383" s="637"/>
      <c r="C383" s="792" t="s">
        <v>826</v>
      </c>
      <c r="D383" s="792"/>
      <c r="E383" s="792"/>
      <c r="F383" s="792"/>
      <c r="G383" s="792"/>
      <c r="H383" s="653"/>
      <c r="I383" s="218"/>
      <c r="J383" s="640"/>
      <c r="K383" s="641"/>
      <c r="L383" s="641"/>
      <c r="M383" s="641"/>
      <c r="N383" s="641"/>
      <c r="O383" s="641"/>
      <c r="P383" s="641"/>
      <c r="Q383" s="641"/>
      <c r="R383" s="641"/>
      <c r="S383" s="211"/>
      <c r="T383" s="211"/>
    </row>
    <row r="384" spans="1:20" x14ac:dyDescent="0.2">
      <c r="A384" s="636"/>
      <c r="B384" s="637"/>
      <c r="C384" s="643"/>
      <c r="D384" s="643"/>
      <c r="E384" s="643"/>
      <c r="F384" s="643"/>
      <c r="G384" s="643"/>
      <c r="H384" s="653"/>
      <c r="I384" s="218"/>
      <c r="J384" s="640"/>
      <c r="K384" s="641"/>
      <c r="L384" s="641"/>
      <c r="M384" s="641"/>
      <c r="N384" s="641"/>
      <c r="O384" s="641"/>
      <c r="P384" s="641"/>
      <c r="Q384" s="641"/>
      <c r="R384" s="641"/>
      <c r="S384" s="211"/>
      <c r="T384" s="211"/>
    </row>
    <row r="385" spans="1:20" x14ac:dyDescent="0.2">
      <c r="A385" s="636"/>
      <c r="B385" s="660">
        <v>1.17</v>
      </c>
      <c r="C385" s="790" t="s">
        <v>827</v>
      </c>
      <c r="D385" s="790"/>
      <c r="E385" s="790"/>
      <c r="F385" s="790"/>
      <c r="G385" s="790"/>
      <c r="H385" s="653"/>
      <c r="I385" s="218"/>
      <c r="J385" s="640"/>
      <c r="K385" s="641"/>
      <c r="L385" s="641"/>
      <c r="M385" s="641"/>
      <c r="N385" s="641"/>
      <c r="O385" s="641"/>
      <c r="P385" s="641"/>
      <c r="Q385" s="641"/>
      <c r="R385" s="641"/>
      <c r="S385" s="211"/>
      <c r="T385" s="211"/>
    </row>
    <row r="386" spans="1:20" ht="57" customHeight="1" x14ac:dyDescent="0.2">
      <c r="A386" s="636"/>
      <c r="B386" s="637"/>
      <c r="C386" s="792" t="s">
        <v>1339</v>
      </c>
      <c r="D386" s="791"/>
      <c r="E386" s="791"/>
      <c r="F386" s="791"/>
      <c r="G386" s="791"/>
      <c r="H386" s="653"/>
      <c r="I386" s="218"/>
      <c r="J386" s="640"/>
      <c r="K386" s="641"/>
      <c r="L386" s="641"/>
      <c r="M386" s="641"/>
      <c r="N386" s="641"/>
      <c r="O386" s="641"/>
      <c r="P386" s="641"/>
      <c r="Q386" s="641"/>
      <c r="R386" s="641"/>
      <c r="S386" s="211"/>
      <c r="T386" s="211"/>
    </row>
    <row r="387" spans="1:20" x14ac:dyDescent="0.2">
      <c r="A387" s="636"/>
      <c r="B387" s="660">
        <v>1.18</v>
      </c>
      <c r="C387" s="790" t="s">
        <v>828</v>
      </c>
      <c r="D387" s="790"/>
      <c r="E387" s="790"/>
      <c r="F387" s="790"/>
      <c r="G387" s="790"/>
      <c r="H387" s="653"/>
      <c r="I387" s="218"/>
      <c r="J387" s="640"/>
      <c r="K387" s="641"/>
      <c r="L387" s="641"/>
      <c r="M387" s="641"/>
      <c r="N387" s="641"/>
      <c r="O387" s="641"/>
      <c r="P387" s="641"/>
      <c r="Q387" s="641"/>
      <c r="R387" s="641"/>
      <c r="S387" s="211"/>
      <c r="T387" s="211"/>
    </row>
    <row r="388" spans="1:20" ht="28.5" customHeight="1" x14ac:dyDescent="0.2">
      <c r="A388" s="636"/>
      <c r="B388" s="637"/>
      <c r="C388" s="792" t="s">
        <v>829</v>
      </c>
      <c r="D388" s="792"/>
      <c r="E388" s="792"/>
      <c r="F388" s="792"/>
      <c r="G388" s="792"/>
      <c r="H388" s="653"/>
      <c r="I388" s="218"/>
      <c r="J388" s="640"/>
      <c r="K388" s="641"/>
      <c r="L388" s="641"/>
      <c r="M388" s="641"/>
      <c r="N388" s="641"/>
      <c r="O388" s="641"/>
      <c r="P388" s="641"/>
      <c r="Q388" s="641"/>
      <c r="R388" s="641"/>
      <c r="S388" s="211"/>
      <c r="T388" s="211"/>
    </row>
    <row r="389" spans="1:20" x14ac:dyDescent="0.2">
      <c r="A389" s="636"/>
      <c r="B389" s="637"/>
      <c r="C389" s="653"/>
      <c r="D389" s="653"/>
      <c r="E389" s="653"/>
      <c r="F389" s="653"/>
      <c r="G389" s="653"/>
      <c r="H389" s="653"/>
      <c r="I389" s="218"/>
      <c r="J389" s="640"/>
      <c r="K389" s="641"/>
      <c r="L389" s="641"/>
      <c r="M389" s="641"/>
      <c r="N389" s="641"/>
      <c r="O389" s="641"/>
      <c r="P389" s="641"/>
      <c r="Q389" s="641"/>
      <c r="R389" s="641"/>
      <c r="S389" s="211"/>
      <c r="T389" s="211"/>
    </row>
    <row r="390" spans="1:20" x14ac:dyDescent="0.2">
      <c r="A390" s="636"/>
      <c r="B390" s="660">
        <v>1.19</v>
      </c>
      <c r="C390" s="790" t="s">
        <v>830</v>
      </c>
      <c r="D390" s="790"/>
      <c r="E390" s="790"/>
      <c r="F390" s="790"/>
      <c r="G390" s="790"/>
      <c r="H390" s="653"/>
      <c r="I390" s="212"/>
      <c r="J390" s="640"/>
      <c r="K390" s="641"/>
      <c r="L390" s="641"/>
      <c r="M390" s="641"/>
      <c r="N390" s="641"/>
      <c r="O390" s="641"/>
      <c r="P390" s="641"/>
      <c r="Q390" s="641"/>
      <c r="R390" s="641"/>
      <c r="S390" s="211"/>
      <c r="T390" s="211"/>
    </row>
    <row r="391" spans="1:20" ht="45.75" customHeight="1" x14ac:dyDescent="0.2">
      <c r="A391" s="636"/>
      <c r="B391" s="637"/>
      <c r="C391" s="792" t="s">
        <v>1340</v>
      </c>
      <c r="D391" s="792"/>
      <c r="E391" s="792"/>
      <c r="F391" s="792"/>
      <c r="G391" s="792"/>
      <c r="H391" s="653"/>
      <c r="I391" s="218"/>
      <c r="J391" s="640"/>
      <c r="K391" s="641"/>
      <c r="L391" s="641"/>
      <c r="M391" s="641"/>
      <c r="N391" s="641"/>
      <c r="O391" s="641"/>
      <c r="P391" s="641"/>
      <c r="Q391" s="641"/>
      <c r="R391" s="641"/>
      <c r="S391" s="211"/>
      <c r="T391" s="211"/>
    </row>
    <row r="392" spans="1:20" x14ac:dyDescent="0.2">
      <c r="A392" s="636"/>
      <c r="B392" s="637"/>
      <c r="C392" s="653"/>
      <c r="D392" s="653"/>
      <c r="E392" s="653"/>
      <c r="F392" s="653"/>
      <c r="G392" s="653"/>
      <c r="H392" s="653"/>
      <c r="I392" s="218"/>
      <c r="J392" s="640"/>
      <c r="K392" s="641"/>
      <c r="L392" s="641"/>
      <c r="M392" s="641"/>
      <c r="N392" s="641"/>
      <c r="O392" s="641"/>
      <c r="P392" s="641"/>
      <c r="Q392" s="641"/>
      <c r="R392" s="641"/>
      <c r="S392" s="211"/>
      <c r="T392" s="211"/>
    </row>
    <row r="393" spans="1:20" x14ac:dyDescent="0.2">
      <c r="A393" s="636"/>
      <c r="B393" s="660">
        <v>1.2</v>
      </c>
      <c r="C393" s="790" t="s">
        <v>831</v>
      </c>
      <c r="D393" s="790"/>
      <c r="E393" s="790"/>
      <c r="F393" s="790"/>
      <c r="G393" s="790"/>
      <c r="H393" s="653"/>
      <c r="I393" s="212"/>
      <c r="J393" s="640"/>
      <c r="K393" s="641"/>
      <c r="L393" s="641"/>
      <c r="M393" s="641"/>
      <c r="N393" s="641"/>
      <c r="O393" s="641"/>
      <c r="P393" s="641"/>
      <c r="Q393" s="641"/>
      <c r="R393" s="641"/>
      <c r="S393" s="211"/>
      <c r="T393" s="211"/>
    </row>
    <row r="394" spans="1:20" ht="30" customHeight="1" x14ac:dyDescent="0.2">
      <c r="A394" s="636"/>
      <c r="B394" s="637"/>
      <c r="C394" s="792" t="s">
        <v>922</v>
      </c>
      <c r="D394" s="792"/>
      <c r="E394" s="792"/>
      <c r="F394" s="792"/>
      <c r="G394" s="792"/>
      <c r="H394" s="653"/>
      <c r="I394" s="212"/>
      <c r="J394" s="640"/>
      <c r="K394" s="641"/>
      <c r="L394" s="641"/>
      <c r="M394" s="641"/>
      <c r="N394" s="641"/>
      <c r="O394" s="641"/>
      <c r="P394" s="641"/>
      <c r="Q394" s="641"/>
      <c r="R394" s="641"/>
      <c r="S394" s="211"/>
      <c r="T394" s="211"/>
    </row>
    <row r="395" spans="1:20" x14ac:dyDescent="0.2">
      <c r="A395" s="636"/>
      <c r="B395" s="637"/>
      <c r="C395" s="643"/>
      <c r="D395" s="643"/>
      <c r="E395" s="643"/>
      <c r="F395" s="643"/>
      <c r="G395" s="643"/>
      <c r="H395" s="653"/>
      <c r="I395" s="212"/>
      <c r="J395" s="640"/>
      <c r="K395" s="641"/>
      <c r="L395" s="641"/>
      <c r="M395" s="641"/>
      <c r="N395" s="641"/>
      <c r="O395" s="641"/>
      <c r="P395" s="641"/>
      <c r="Q395" s="641"/>
      <c r="R395" s="641"/>
      <c r="S395" s="211"/>
      <c r="T395" s="211"/>
    </row>
    <row r="396" spans="1:20" ht="42.75" customHeight="1" x14ac:dyDescent="0.2">
      <c r="A396" s="636"/>
      <c r="B396" s="637"/>
      <c r="C396" s="792" t="s">
        <v>921</v>
      </c>
      <c r="D396" s="792"/>
      <c r="E396" s="792"/>
      <c r="F396" s="792"/>
      <c r="G396" s="792"/>
      <c r="H396" s="653"/>
      <c r="I396" s="212"/>
      <c r="J396" s="640"/>
      <c r="K396" s="641"/>
      <c r="L396" s="641"/>
      <c r="M396" s="641"/>
      <c r="N396" s="641"/>
      <c r="O396" s="641"/>
      <c r="P396" s="641"/>
      <c r="Q396" s="641"/>
      <c r="R396" s="641"/>
      <c r="S396" s="211"/>
      <c r="T396" s="211"/>
    </row>
    <row r="397" spans="1:20" x14ac:dyDescent="0.2">
      <c r="A397" s="636"/>
      <c r="B397" s="637"/>
      <c r="C397" s="653"/>
      <c r="D397" s="653"/>
      <c r="E397" s="653"/>
      <c r="F397" s="653"/>
      <c r="G397" s="653"/>
      <c r="H397" s="653"/>
      <c r="I397" s="212"/>
      <c r="J397" s="640"/>
      <c r="K397" s="641"/>
      <c r="L397" s="641"/>
      <c r="M397" s="641"/>
      <c r="N397" s="641"/>
      <c r="O397" s="641"/>
      <c r="P397" s="641"/>
      <c r="Q397" s="641"/>
      <c r="R397" s="641"/>
      <c r="S397" s="211"/>
      <c r="T397" s="211"/>
    </row>
    <row r="398" spans="1:20" ht="12.75" customHeight="1" x14ac:dyDescent="0.2">
      <c r="A398" s="636"/>
      <c r="B398" s="660">
        <v>1.21</v>
      </c>
      <c r="C398" s="790" t="s">
        <v>832</v>
      </c>
      <c r="D398" s="790"/>
      <c r="E398" s="790"/>
      <c r="F398" s="790"/>
      <c r="G398" s="790"/>
      <c r="H398" s="653"/>
      <c r="I398" s="212"/>
      <c r="J398" s="640"/>
      <c r="K398" s="641"/>
      <c r="L398" s="641"/>
      <c r="M398" s="641"/>
      <c r="N398" s="641"/>
      <c r="O398" s="641"/>
      <c r="P398" s="641"/>
      <c r="Q398" s="641"/>
      <c r="R398" s="641"/>
      <c r="S398" s="211"/>
      <c r="T398" s="211"/>
    </row>
    <row r="399" spans="1:20" ht="28.5" customHeight="1" x14ac:dyDescent="0.2">
      <c r="A399" s="636"/>
      <c r="B399" s="637"/>
      <c r="C399" s="792" t="s">
        <v>924</v>
      </c>
      <c r="D399" s="792"/>
      <c r="E399" s="792"/>
      <c r="F399" s="792"/>
      <c r="G399" s="792"/>
      <c r="H399" s="653"/>
      <c r="I399" s="212"/>
      <c r="J399" s="640"/>
      <c r="K399" s="641"/>
      <c r="L399" s="641"/>
      <c r="M399" s="641"/>
      <c r="N399" s="641"/>
      <c r="O399" s="641"/>
      <c r="P399" s="641"/>
      <c r="Q399" s="641"/>
      <c r="R399" s="641"/>
      <c r="S399" s="211"/>
      <c r="T399" s="211"/>
    </row>
    <row r="400" spans="1:20" x14ac:dyDescent="0.2">
      <c r="A400" s="636"/>
      <c r="B400" s="637"/>
      <c r="C400" s="643"/>
      <c r="D400" s="643"/>
      <c r="E400" s="643"/>
      <c r="F400" s="643"/>
      <c r="G400" s="643"/>
      <c r="H400" s="653"/>
      <c r="I400" s="212"/>
      <c r="J400" s="640"/>
      <c r="K400" s="641"/>
      <c r="L400" s="641"/>
      <c r="M400" s="641"/>
      <c r="N400" s="641"/>
      <c r="O400" s="641"/>
      <c r="P400" s="641"/>
      <c r="Q400" s="641"/>
      <c r="R400" s="641"/>
      <c r="S400" s="211"/>
      <c r="T400" s="211"/>
    </row>
    <row r="401" spans="1:20" ht="28.5" customHeight="1" x14ac:dyDescent="0.2">
      <c r="A401" s="636"/>
      <c r="B401" s="637"/>
      <c r="C401" s="792" t="s">
        <v>923</v>
      </c>
      <c r="D401" s="792"/>
      <c r="E401" s="792"/>
      <c r="F401" s="792"/>
      <c r="G401" s="792"/>
      <c r="H401" s="653"/>
      <c r="I401" s="212"/>
      <c r="J401" s="640"/>
      <c r="K401" s="641"/>
      <c r="L401" s="641"/>
      <c r="M401" s="641"/>
      <c r="N401" s="641"/>
      <c r="O401" s="641"/>
      <c r="P401" s="641"/>
      <c r="Q401" s="641"/>
      <c r="R401" s="641"/>
      <c r="S401" s="211"/>
      <c r="T401" s="211"/>
    </row>
    <row r="402" spans="1:20" x14ac:dyDescent="0.2">
      <c r="A402" s="636"/>
      <c r="B402" s="637"/>
      <c r="C402" s="643"/>
      <c r="D402" s="643"/>
      <c r="E402" s="643"/>
      <c r="F402" s="643"/>
      <c r="G402" s="643"/>
      <c r="H402" s="653"/>
      <c r="I402" s="212"/>
      <c r="J402" s="640"/>
      <c r="K402" s="641"/>
      <c r="L402" s="641"/>
      <c r="M402" s="641"/>
      <c r="N402" s="641"/>
      <c r="O402" s="641"/>
      <c r="P402" s="641"/>
      <c r="Q402" s="641"/>
      <c r="R402" s="641"/>
      <c r="S402" s="211"/>
      <c r="T402" s="211"/>
    </row>
    <row r="403" spans="1:20" ht="28.5" customHeight="1" x14ac:dyDescent="0.2">
      <c r="A403" s="636"/>
      <c r="B403" s="637"/>
      <c r="C403" s="792" t="s">
        <v>925</v>
      </c>
      <c r="D403" s="792"/>
      <c r="E403" s="792"/>
      <c r="F403" s="792"/>
      <c r="G403" s="792"/>
      <c r="H403" s="653"/>
      <c r="I403" s="212"/>
      <c r="J403" s="640"/>
      <c r="K403" s="641"/>
      <c r="L403" s="641"/>
      <c r="M403" s="641"/>
      <c r="N403" s="641"/>
      <c r="O403" s="641"/>
      <c r="P403" s="641"/>
      <c r="Q403" s="641"/>
      <c r="R403" s="641"/>
      <c r="S403" s="211"/>
      <c r="T403" s="211"/>
    </row>
    <row r="404" spans="1:20" x14ac:dyDescent="0.2">
      <c r="A404" s="636"/>
      <c r="B404" s="637"/>
      <c r="C404" s="643"/>
      <c r="D404" s="643"/>
      <c r="E404" s="643"/>
      <c r="F404" s="643"/>
      <c r="G404" s="643"/>
      <c r="H404" s="653"/>
      <c r="I404" s="212"/>
      <c r="J404" s="640"/>
      <c r="K404" s="641"/>
      <c r="L404" s="641"/>
      <c r="M404" s="641"/>
      <c r="N404" s="641"/>
      <c r="O404" s="641"/>
      <c r="P404" s="641"/>
      <c r="Q404" s="641"/>
      <c r="R404" s="641"/>
      <c r="S404" s="211"/>
      <c r="T404" s="211"/>
    </row>
    <row r="405" spans="1:20" ht="43.5" customHeight="1" x14ac:dyDescent="0.2">
      <c r="A405" s="636"/>
      <c r="B405" s="637"/>
      <c r="C405" s="792" t="s">
        <v>926</v>
      </c>
      <c r="D405" s="792"/>
      <c r="E405" s="792"/>
      <c r="F405" s="792"/>
      <c r="G405" s="792"/>
      <c r="H405" s="653"/>
      <c r="I405" s="212"/>
      <c r="J405" s="640"/>
      <c r="K405" s="641"/>
      <c r="L405" s="641"/>
      <c r="M405" s="641"/>
      <c r="N405" s="641"/>
      <c r="O405" s="641"/>
      <c r="P405" s="641"/>
      <c r="Q405" s="641"/>
      <c r="R405" s="641"/>
      <c r="S405" s="211"/>
      <c r="T405" s="211"/>
    </row>
    <row r="406" spans="1:20" x14ac:dyDescent="0.2">
      <c r="A406" s="636"/>
      <c r="B406" s="637"/>
      <c r="C406" s="643"/>
      <c r="D406" s="643"/>
      <c r="E406" s="643"/>
      <c r="F406" s="643"/>
      <c r="G406" s="643"/>
      <c r="H406" s="653"/>
      <c r="I406" s="212"/>
      <c r="J406" s="640"/>
      <c r="K406" s="641"/>
      <c r="L406" s="641"/>
      <c r="M406" s="641"/>
      <c r="N406" s="641"/>
      <c r="O406" s="641"/>
      <c r="P406" s="641"/>
      <c r="Q406" s="641"/>
      <c r="R406" s="641"/>
      <c r="S406" s="211"/>
      <c r="T406" s="211"/>
    </row>
    <row r="407" spans="1:20" x14ac:dyDescent="0.2">
      <c r="A407" s="636"/>
      <c r="B407" s="637"/>
      <c r="C407" s="792" t="s">
        <v>927</v>
      </c>
      <c r="D407" s="792"/>
      <c r="E407" s="792"/>
      <c r="F407" s="792"/>
      <c r="G407" s="792"/>
      <c r="H407" s="653"/>
      <c r="I407" s="212"/>
      <c r="J407" s="640"/>
      <c r="K407" s="641"/>
      <c r="L407" s="641"/>
      <c r="M407" s="641"/>
      <c r="N407" s="641"/>
      <c r="O407" s="641"/>
      <c r="P407" s="641"/>
      <c r="Q407" s="641"/>
      <c r="R407" s="641"/>
      <c r="S407" s="211"/>
      <c r="T407" s="211"/>
    </row>
    <row r="408" spans="1:20" x14ac:dyDescent="0.2">
      <c r="A408" s="636"/>
      <c r="B408" s="637"/>
      <c r="C408" s="653"/>
      <c r="D408" s="653"/>
      <c r="E408" s="653"/>
      <c r="F408" s="653"/>
      <c r="G408" s="653"/>
      <c r="H408" s="653"/>
      <c r="I408" s="212"/>
      <c r="J408" s="640"/>
      <c r="K408" s="641"/>
      <c r="L408" s="641"/>
      <c r="M408" s="641"/>
      <c r="N408" s="641"/>
      <c r="O408" s="641"/>
      <c r="P408" s="641"/>
      <c r="Q408" s="641"/>
      <c r="R408" s="641"/>
      <c r="S408" s="211"/>
      <c r="T408" s="211"/>
    </row>
    <row r="409" spans="1:20" x14ac:dyDescent="0.2">
      <c r="A409" s="636"/>
      <c r="B409" s="660">
        <v>1.22</v>
      </c>
      <c r="C409" s="790" t="s">
        <v>833</v>
      </c>
      <c r="D409" s="790"/>
      <c r="E409" s="790"/>
      <c r="F409" s="790"/>
      <c r="G409" s="790"/>
      <c r="H409" s="653"/>
      <c r="I409" s="212"/>
      <c r="J409" s="640"/>
      <c r="K409" s="641"/>
      <c r="L409" s="641"/>
      <c r="M409" s="641"/>
      <c r="N409" s="641"/>
      <c r="O409" s="641"/>
      <c r="P409" s="641"/>
      <c r="Q409" s="641"/>
      <c r="R409" s="641"/>
      <c r="S409" s="211"/>
      <c r="T409" s="211"/>
    </row>
    <row r="410" spans="1:20" ht="57.75" customHeight="1" x14ac:dyDescent="0.2">
      <c r="A410" s="636"/>
      <c r="B410" s="637"/>
      <c r="C410" s="792" t="s">
        <v>928</v>
      </c>
      <c r="D410" s="792"/>
      <c r="E410" s="792"/>
      <c r="F410" s="792"/>
      <c r="G410" s="792"/>
      <c r="H410" s="653"/>
      <c r="I410" s="212"/>
      <c r="J410" s="640"/>
      <c r="K410" s="641"/>
      <c r="L410" s="641"/>
      <c r="M410" s="641"/>
      <c r="N410" s="641"/>
      <c r="O410" s="641"/>
      <c r="P410" s="641"/>
      <c r="Q410" s="641"/>
      <c r="R410" s="641"/>
      <c r="S410" s="211"/>
      <c r="T410" s="211"/>
    </row>
    <row r="411" spans="1:20" x14ac:dyDescent="0.2">
      <c r="A411" s="636"/>
      <c r="B411" s="637"/>
      <c r="C411" s="643"/>
      <c r="D411" s="643"/>
      <c r="E411" s="643"/>
      <c r="F411" s="643"/>
      <c r="G411" s="643"/>
      <c r="H411" s="653"/>
      <c r="I411" s="212"/>
      <c r="J411" s="640"/>
      <c r="K411" s="641"/>
      <c r="L411" s="641"/>
      <c r="M411" s="641"/>
      <c r="N411" s="641"/>
      <c r="O411" s="641"/>
      <c r="P411" s="641"/>
      <c r="Q411" s="641"/>
      <c r="R411" s="641"/>
      <c r="S411" s="211"/>
      <c r="T411" s="211"/>
    </row>
    <row r="412" spans="1:20" ht="41.25" customHeight="1" x14ac:dyDescent="0.2">
      <c r="A412" s="636"/>
      <c r="B412" s="637"/>
      <c r="C412" s="792" t="s">
        <v>929</v>
      </c>
      <c r="D412" s="792"/>
      <c r="E412" s="792"/>
      <c r="F412" s="792"/>
      <c r="G412" s="792"/>
      <c r="H412" s="653"/>
      <c r="I412" s="212"/>
      <c r="J412" s="640"/>
      <c r="K412" s="641"/>
      <c r="L412" s="641"/>
      <c r="M412" s="641"/>
      <c r="N412" s="641"/>
      <c r="O412" s="641"/>
      <c r="P412" s="641"/>
      <c r="Q412" s="641"/>
      <c r="R412" s="641"/>
      <c r="S412" s="211"/>
      <c r="T412" s="211"/>
    </row>
    <row r="413" spans="1:20" x14ac:dyDescent="0.2">
      <c r="A413" s="636"/>
      <c r="B413" s="637"/>
      <c r="C413" s="643"/>
      <c r="D413" s="643"/>
      <c r="E413" s="643"/>
      <c r="F413" s="643"/>
      <c r="G413" s="643"/>
      <c r="H413" s="653"/>
      <c r="I413" s="212"/>
      <c r="J413" s="640"/>
      <c r="K413" s="641"/>
      <c r="L413" s="641"/>
      <c r="M413" s="641"/>
      <c r="N413" s="641"/>
      <c r="O413" s="641"/>
      <c r="P413" s="641"/>
      <c r="Q413" s="641"/>
      <c r="R413" s="641"/>
      <c r="S413" s="211"/>
      <c r="T413" s="211"/>
    </row>
    <row r="414" spans="1:20" ht="41.25" customHeight="1" x14ac:dyDescent="0.2">
      <c r="A414" s="636"/>
      <c r="B414" s="637"/>
      <c r="C414" s="792" t="s">
        <v>930</v>
      </c>
      <c r="D414" s="792"/>
      <c r="E414" s="792"/>
      <c r="F414" s="792"/>
      <c r="G414" s="792"/>
      <c r="H414" s="653"/>
      <c r="I414" s="212"/>
      <c r="J414" s="640"/>
      <c r="K414" s="641"/>
      <c r="L414" s="641"/>
      <c r="M414" s="641"/>
      <c r="N414" s="641"/>
      <c r="O414" s="641"/>
      <c r="P414" s="641"/>
      <c r="Q414" s="641"/>
      <c r="R414" s="641"/>
      <c r="S414" s="211"/>
      <c r="T414" s="211"/>
    </row>
    <row r="415" spans="1:20" x14ac:dyDescent="0.2">
      <c r="A415" s="636"/>
      <c r="B415" s="637"/>
      <c r="C415" s="643"/>
      <c r="D415" s="643"/>
      <c r="E415" s="643"/>
      <c r="F415" s="643"/>
      <c r="G415" s="643"/>
      <c r="H415" s="653"/>
      <c r="I415" s="212"/>
      <c r="J415" s="640"/>
      <c r="K415" s="641"/>
      <c r="L415" s="641"/>
      <c r="M415" s="641"/>
      <c r="N415" s="641"/>
      <c r="O415" s="641"/>
      <c r="P415" s="641"/>
      <c r="Q415" s="641"/>
      <c r="R415" s="641"/>
      <c r="S415" s="211"/>
      <c r="T415" s="211"/>
    </row>
    <row r="416" spans="1:20" ht="29.25" customHeight="1" x14ac:dyDescent="0.2">
      <c r="A416" s="636"/>
      <c r="B416" s="637"/>
      <c r="C416" s="792" t="s">
        <v>1494</v>
      </c>
      <c r="D416" s="792"/>
      <c r="E416" s="792"/>
      <c r="F416" s="792"/>
      <c r="G416" s="792"/>
      <c r="H416" s="653"/>
      <c r="I416" s="212"/>
      <c r="J416" s="640"/>
      <c r="K416" s="641"/>
      <c r="L416" s="641"/>
      <c r="M416" s="641"/>
      <c r="N416" s="641"/>
      <c r="O416" s="641"/>
      <c r="P416" s="641"/>
      <c r="Q416" s="641"/>
      <c r="R416" s="641"/>
      <c r="S416" s="211"/>
      <c r="T416" s="211"/>
    </row>
    <row r="417" spans="1:20" x14ac:dyDescent="0.2">
      <c r="A417" s="636"/>
      <c r="B417" s="637"/>
      <c r="C417" s="643"/>
      <c r="D417" s="643"/>
      <c r="E417" s="643"/>
      <c r="F417" s="643"/>
      <c r="G417" s="643"/>
      <c r="H417" s="653"/>
      <c r="I417" s="212"/>
      <c r="J417" s="640"/>
      <c r="K417" s="641"/>
      <c r="L417" s="641"/>
      <c r="M417" s="641"/>
      <c r="N417" s="641"/>
      <c r="O417" s="641"/>
      <c r="P417" s="641"/>
      <c r="Q417" s="641"/>
      <c r="R417" s="641"/>
      <c r="S417" s="211"/>
      <c r="T417" s="211"/>
    </row>
    <row r="418" spans="1:20" x14ac:dyDescent="0.2">
      <c r="A418" s="636"/>
      <c r="B418" s="637"/>
      <c r="C418" s="643"/>
      <c r="D418" s="643"/>
      <c r="E418" s="643"/>
      <c r="F418" s="643"/>
      <c r="G418" s="643"/>
      <c r="H418" s="653"/>
      <c r="I418" s="212"/>
      <c r="J418" s="640"/>
      <c r="K418" s="641"/>
      <c r="L418" s="641"/>
      <c r="M418" s="641"/>
      <c r="N418" s="641"/>
      <c r="O418" s="641"/>
      <c r="P418" s="641"/>
      <c r="Q418" s="641"/>
      <c r="R418" s="641"/>
      <c r="S418" s="211"/>
      <c r="T418" s="211"/>
    </row>
    <row r="419" spans="1:20" x14ac:dyDescent="0.2">
      <c r="A419" s="636"/>
      <c r="B419" s="660">
        <v>1.23</v>
      </c>
      <c r="C419" s="790" t="s">
        <v>265</v>
      </c>
      <c r="D419" s="791"/>
      <c r="E419" s="791"/>
      <c r="F419" s="791"/>
      <c r="G419" s="791"/>
      <c r="H419" s="653"/>
      <c r="I419" s="212"/>
      <c r="J419" s="640"/>
      <c r="K419" s="641"/>
      <c r="L419" s="641"/>
      <c r="M419" s="641"/>
      <c r="N419" s="641"/>
      <c r="O419" s="641"/>
      <c r="P419" s="641"/>
      <c r="Q419" s="641"/>
      <c r="R419" s="641"/>
      <c r="S419" s="211"/>
      <c r="T419" s="211"/>
    </row>
    <row r="420" spans="1:20" ht="39" customHeight="1" x14ac:dyDescent="0.2">
      <c r="A420" s="636"/>
      <c r="B420" s="637"/>
      <c r="C420" s="792" t="s">
        <v>1341</v>
      </c>
      <c r="D420" s="791"/>
      <c r="E420" s="791"/>
      <c r="F420" s="791"/>
      <c r="G420" s="791"/>
      <c r="H420" s="653"/>
      <c r="I420" s="218"/>
      <c r="J420" s="640"/>
      <c r="K420" s="641"/>
      <c r="L420" s="641"/>
      <c r="M420" s="641"/>
      <c r="N420" s="641"/>
      <c r="O420" s="641"/>
      <c r="P420" s="641"/>
      <c r="Q420" s="641"/>
      <c r="R420" s="641"/>
      <c r="S420" s="211"/>
      <c r="T420" s="211"/>
    </row>
    <row r="421" spans="1:20" x14ac:dyDescent="0.2">
      <c r="A421" s="636"/>
      <c r="B421" s="637"/>
      <c r="C421" s="643"/>
      <c r="D421" s="653"/>
      <c r="E421" s="653"/>
      <c r="F421" s="653"/>
      <c r="G421" s="653"/>
      <c r="H421" s="653"/>
      <c r="I421" s="218"/>
      <c r="J421" s="640"/>
      <c r="K421" s="641"/>
      <c r="L421" s="641"/>
      <c r="M421" s="641"/>
      <c r="N421" s="641"/>
      <c r="O421" s="641"/>
      <c r="P421" s="641"/>
      <c r="Q421" s="641"/>
      <c r="R421" s="641"/>
      <c r="S421" s="211"/>
      <c r="T421" s="211"/>
    </row>
    <row r="422" spans="1:20" x14ac:dyDescent="0.2">
      <c r="A422" s="636"/>
      <c r="B422" s="637"/>
      <c r="C422" s="792" t="s">
        <v>931</v>
      </c>
      <c r="D422" s="791"/>
      <c r="E422" s="791"/>
      <c r="F422" s="791"/>
      <c r="G422" s="791"/>
      <c r="H422" s="653"/>
      <c r="I422" s="218"/>
      <c r="J422" s="640"/>
      <c r="K422" s="641"/>
      <c r="L422" s="641"/>
      <c r="M422" s="641"/>
      <c r="N422" s="641"/>
      <c r="O422" s="641"/>
      <c r="P422" s="641"/>
      <c r="Q422" s="641"/>
      <c r="R422" s="641"/>
      <c r="S422" s="211"/>
      <c r="T422" s="211"/>
    </row>
    <row r="423" spans="1:20" ht="42.75" customHeight="1" x14ac:dyDescent="0.2">
      <c r="A423" s="636"/>
      <c r="B423" s="637"/>
      <c r="C423" s="794" t="s">
        <v>941</v>
      </c>
      <c r="D423" s="791"/>
      <c r="E423" s="791"/>
      <c r="F423" s="791"/>
      <c r="G423" s="791"/>
      <c r="H423" s="653"/>
      <c r="I423" s="218"/>
      <c r="J423" s="640"/>
      <c r="K423" s="641"/>
      <c r="L423" s="641"/>
      <c r="M423" s="641"/>
      <c r="N423" s="641"/>
      <c r="O423" s="641"/>
      <c r="P423" s="641"/>
      <c r="Q423" s="641"/>
      <c r="R423" s="641"/>
      <c r="S423" s="211"/>
      <c r="T423" s="211"/>
    </row>
    <row r="424" spans="1:20" x14ac:dyDescent="0.2">
      <c r="A424" s="636"/>
      <c r="B424" s="637"/>
      <c r="C424" s="643"/>
      <c r="D424" s="653"/>
      <c r="E424" s="653"/>
      <c r="F424" s="653"/>
      <c r="G424" s="653"/>
      <c r="H424" s="653"/>
      <c r="I424" s="218"/>
      <c r="J424" s="640"/>
      <c r="K424" s="641"/>
      <c r="L424" s="641"/>
      <c r="M424" s="641"/>
      <c r="N424" s="641"/>
      <c r="O424" s="641"/>
      <c r="P424" s="641"/>
      <c r="Q424" s="641"/>
      <c r="R424" s="641"/>
      <c r="S424" s="211"/>
      <c r="T424" s="211"/>
    </row>
    <row r="425" spans="1:20" ht="48.75" customHeight="1" x14ac:dyDescent="0.2">
      <c r="A425" s="636"/>
      <c r="B425" s="637"/>
      <c r="C425" s="792" t="s">
        <v>932</v>
      </c>
      <c r="D425" s="791"/>
      <c r="E425" s="791"/>
      <c r="F425" s="791"/>
      <c r="G425" s="791"/>
      <c r="H425" s="653"/>
      <c r="I425" s="218"/>
      <c r="J425" s="640"/>
      <c r="K425" s="641"/>
      <c r="L425" s="641"/>
      <c r="M425" s="641"/>
      <c r="N425" s="641"/>
      <c r="O425" s="641"/>
      <c r="P425" s="641"/>
      <c r="Q425" s="641"/>
      <c r="R425" s="641"/>
      <c r="S425" s="211"/>
      <c r="T425" s="211"/>
    </row>
    <row r="426" spans="1:20" x14ac:dyDescent="0.2">
      <c r="A426" s="636"/>
      <c r="B426" s="637"/>
      <c r="C426" s="643"/>
      <c r="D426" s="653"/>
      <c r="E426" s="653"/>
      <c r="F426" s="653"/>
      <c r="G426" s="653"/>
      <c r="H426" s="653"/>
      <c r="I426" s="218"/>
      <c r="J426" s="640"/>
      <c r="K426" s="641"/>
      <c r="L426" s="641"/>
      <c r="M426" s="641"/>
      <c r="N426" s="641"/>
      <c r="O426" s="641"/>
      <c r="P426" s="641"/>
      <c r="Q426" s="641"/>
      <c r="R426" s="641"/>
      <c r="S426" s="211"/>
      <c r="T426" s="211"/>
    </row>
    <row r="427" spans="1:20" ht="27" customHeight="1" x14ac:dyDescent="0.2">
      <c r="A427" s="636"/>
      <c r="B427" s="637"/>
      <c r="C427" s="792" t="s">
        <v>939</v>
      </c>
      <c r="D427" s="791"/>
      <c r="E427" s="791"/>
      <c r="F427" s="791"/>
      <c r="G427" s="791"/>
      <c r="H427" s="653"/>
      <c r="I427" s="218"/>
      <c r="J427" s="640"/>
      <c r="K427" s="641"/>
      <c r="L427" s="641"/>
      <c r="M427" s="641"/>
      <c r="N427" s="641"/>
      <c r="O427" s="641"/>
      <c r="P427" s="641"/>
      <c r="Q427" s="641"/>
      <c r="R427" s="641"/>
      <c r="S427" s="211"/>
      <c r="T427" s="211"/>
    </row>
    <row r="428" spans="1:20" x14ac:dyDescent="0.2">
      <c r="A428" s="636"/>
      <c r="B428" s="637"/>
      <c r="C428" s="792"/>
      <c r="D428" s="791"/>
      <c r="E428" s="791"/>
      <c r="F428" s="791"/>
      <c r="G428" s="791"/>
      <c r="H428" s="653"/>
      <c r="I428" s="218"/>
      <c r="J428" s="640"/>
      <c r="K428" s="641"/>
      <c r="L428" s="641"/>
      <c r="M428" s="641"/>
      <c r="N428" s="641"/>
      <c r="O428" s="641"/>
      <c r="P428" s="641"/>
      <c r="Q428" s="641"/>
      <c r="R428" s="641"/>
      <c r="S428" s="211"/>
      <c r="T428" s="211"/>
    </row>
    <row r="429" spans="1:20" ht="25.5" customHeight="1" x14ac:dyDescent="0.2">
      <c r="A429" s="636"/>
      <c r="B429" s="637"/>
      <c r="C429" s="792" t="s">
        <v>940</v>
      </c>
      <c r="D429" s="791"/>
      <c r="E429" s="791"/>
      <c r="F429" s="791"/>
      <c r="G429" s="791"/>
      <c r="H429" s="653"/>
      <c r="I429" s="218"/>
      <c r="J429" s="640"/>
      <c r="K429" s="641"/>
      <c r="L429" s="641"/>
      <c r="M429" s="641"/>
      <c r="N429" s="641"/>
      <c r="O429" s="641"/>
      <c r="P429" s="641"/>
      <c r="Q429" s="641"/>
      <c r="R429" s="641"/>
      <c r="S429" s="211"/>
      <c r="T429" s="211"/>
    </row>
    <row r="430" spans="1:20" x14ac:dyDescent="0.2">
      <c r="A430" s="636"/>
      <c r="B430" s="637"/>
      <c r="C430" s="792"/>
      <c r="D430" s="791"/>
      <c r="E430" s="791"/>
      <c r="F430" s="791"/>
      <c r="G430" s="791"/>
      <c r="H430" s="653"/>
      <c r="I430" s="218"/>
      <c r="J430" s="640"/>
      <c r="K430" s="641"/>
      <c r="L430" s="641"/>
      <c r="M430" s="641"/>
      <c r="N430" s="641"/>
      <c r="O430" s="641"/>
      <c r="P430" s="641"/>
      <c r="Q430" s="641"/>
      <c r="R430" s="641"/>
      <c r="S430" s="211"/>
      <c r="T430" s="211"/>
    </row>
    <row r="431" spans="1:20" ht="38.25" customHeight="1" x14ac:dyDescent="0.2">
      <c r="A431" s="636"/>
      <c r="B431" s="637"/>
      <c r="C431" s="792" t="s">
        <v>933</v>
      </c>
      <c r="D431" s="791"/>
      <c r="E431" s="791"/>
      <c r="F431" s="791"/>
      <c r="G431" s="791"/>
      <c r="H431" s="653"/>
      <c r="I431" s="218"/>
      <c r="J431" s="640"/>
      <c r="K431" s="641"/>
      <c r="L431" s="641"/>
      <c r="M431" s="641"/>
      <c r="N431" s="641"/>
      <c r="O431" s="641"/>
      <c r="P431" s="641"/>
      <c r="Q431" s="641"/>
      <c r="R431" s="641"/>
      <c r="S431" s="211"/>
      <c r="T431" s="211"/>
    </row>
    <row r="432" spans="1:20" x14ac:dyDescent="0.2">
      <c r="A432" s="636"/>
      <c r="B432" s="637"/>
      <c r="C432" s="643"/>
      <c r="D432" s="653"/>
      <c r="E432" s="653"/>
      <c r="F432" s="653"/>
      <c r="G432" s="653"/>
      <c r="H432" s="653"/>
      <c r="I432" s="218"/>
      <c r="J432" s="640"/>
      <c r="K432" s="641"/>
      <c r="L432" s="641"/>
      <c r="M432" s="641"/>
      <c r="N432" s="641"/>
      <c r="O432" s="641"/>
      <c r="P432" s="641"/>
      <c r="Q432" s="641"/>
      <c r="R432" s="641"/>
      <c r="S432" s="211"/>
      <c r="T432" s="211"/>
    </row>
    <row r="433" spans="1:8" ht="39" customHeight="1" x14ac:dyDescent="0.2">
      <c r="A433" s="636"/>
      <c r="B433" s="661"/>
      <c r="C433" s="792" t="s">
        <v>934</v>
      </c>
      <c r="D433" s="791"/>
      <c r="E433" s="791"/>
      <c r="F433" s="791"/>
      <c r="G433" s="791"/>
      <c r="H433" s="653"/>
    </row>
    <row r="434" spans="1:8" x14ac:dyDescent="0.2">
      <c r="A434" s="636"/>
      <c r="B434" s="661"/>
      <c r="C434" s="794" t="s">
        <v>935</v>
      </c>
      <c r="D434" s="791"/>
      <c r="E434" s="791"/>
      <c r="F434" s="791"/>
      <c r="G434" s="791"/>
      <c r="H434" s="653"/>
    </row>
    <row r="435" spans="1:8" x14ac:dyDescent="0.2">
      <c r="A435" s="636"/>
      <c r="B435" s="661"/>
      <c r="C435" s="653"/>
      <c r="D435" s="653"/>
      <c r="E435" s="653"/>
      <c r="F435" s="653"/>
      <c r="G435" s="653"/>
      <c r="H435" s="653"/>
    </row>
    <row r="436" spans="1:8" ht="45" customHeight="1" x14ac:dyDescent="0.2">
      <c r="A436" s="636"/>
      <c r="B436" s="661"/>
      <c r="C436" s="792" t="s">
        <v>936</v>
      </c>
      <c r="D436" s="791"/>
      <c r="E436" s="791"/>
      <c r="F436" s="791"/>
      <c r="G436" s="791"/>
      <c r="H436" s="653"/>
    </row>
    <row r="437" spans="1:8" x14ac:dyDescent="0.2">
      <c r="A437" s="636"/>
      <c r="B437" s="661"/>
      <c r="C437" s="643"/>
      <c r="D437" s="653"/>
      <c r="E437" s="653"/>
      <c r="F437" s="653"/>
      <c r="G437" s="653"/>
      <c r="H437" s="653"/>
    </row>
    <row r="438" spans="1:8" ht="39.75" customHeight="1" x14ac:dyDescent="0.2">
      <c r="A438" s="636"/>
      <c r="B438" s="661"/>
      <c r="C438" s="792" t="s">
        <v>937</v>
      </c>
      <c r="D438" s="791"/>
      <c r="E438" s="791"/>
      <c r="F438" s="791"/>
      <c r="G438" s="791"/>
      <c r="H438" s="653"/>
    </row>
    <row r="439" spans="1:8" x14ac:dyDescent="0.2">
      <c r="A439" s="636"/>
      <c r="B439" s="661"/>
      <c r="C439" s="643"/>
      <c r="D439" s="653"/>
      <c r="E439" s="653"/>
      <c r="F439" s="653"/>
      <c r="G439" s="653"/>
      <c r="H439" s="653"/>
    </row>
    <row r="440" spans="1:8" ht="39" customHeight="1" x14ac:dyDescent="0.2">
      <c r="A440" s="636"/>
      <c r="B440" s="661"/>
      <c r="C440" s="792" t="s">
        <v>938</v>
      </c>
      <c r="D440" s="791"/>
      <c r="E440" s="791"/>
      <c r="F440" s="791"/>
      <c r="G440" s="791"/>
      <c r="H440" s="653"/>
    </row>
    <row r="441" spans="1:8" x14ac:dyDescent="0.2">
      <c r="A441" s="636"/>
      <c r="B441" s="661"/>
      <c r="C441" s="653"/>
      <c r="D441" s="653"/>
      <c r="E441" s="653"/>
      <c r="F441" s="653"/>
      <c r="G441" s="653"/>
      <c r="H441" s="653"/>
    </row>
    <row r="442" spans="1:8" x14ac:dyDescent="0.2">
      <c r="A442" s="636"/>
      <c r="B442" s="660">
        <v>1.24</v>
      </c>
      <c r="C442" s="790" t="s">
        <v>1342</v>
      </c>
      <c r="D442" s="791"/>
      <c r="E442" s="791"/>
      <c r="F442" s="791"/>
      <c r="G442" s="791"/>
      <c r="H442" s="653"/>
    </row>
    <row r="443" spans="1:8" x14ac:dyDescent="0.2">
      <c r="A443" s="636"/>
      <c r="B443" s="661"/>
      <c r="C443" s="653"/>
      <c r="D443" s="653"/>
      <c r="E443" s="653"/>
      <c r="F443" s="653"/>
      <c r="G443" s="653"/>
      <c r="H443" s="653"/>
    </row>
    <row r="444" spans="1:8" x14ac:dyDescent="0.2">
      <c r="A444" s="636"/>
      <c r="B444" s="661"/>
      <c r="C444" s="658" t="s">
        <v>1343</v>
      </c>
      <c r="D444" s="653"/>
      <c r="E444" s="653"/>
      <c r="F444" s="653"/>
      <c r="G444" s="653"/>
      <c r="H444" s="653"/>
    </row>
    <row r="445" spans="1:8" x14ac:dyDescent="0.2">
      <c r="A445" s="636"/>
      <c r="B445" s="661"/>
      <c r="C445" s="653"/>
      <c r="D445" s="653"/>
      <c r="E445" s="653"/>
      <c r="F445" s="653"/>
      <c r="G445" s="653"/>
      <c r="H445" s="653"/>
    </row>
    <row r="446" spans="1:8" ht="39.75" customHeight="1" x14ac:dyDescent="0.2">
      <c r="A446" s="636"/>
      <c r="B446" s="661"/>
      <c r="C446" s="792" t="s">
        <v>1344</v>
      </c>
      <c r="D446" s="792"/>
      <c r="E446" s="792"/>
      <c r="F446" s="792"/>
      <c r="G446" s="792"/>
      <c r="H446" s="653"/>
    </row>
    <row r="447" spans="1:8" x14ac:dyDescent="0.2">
      <c r="A447" s="636"/>
      <c r="B447" s="661"/>
      <c r="C447" s="653" t="s">
        <v>1345</v>
      </c>
      <c r="D447" s="653"/>
      <c r="E447" s="653"/>
      <c r="F447" s="653"/>
      <c r="G447" s="653"/>
      <c r="H447" s="653"/>
    </row>
    <row r="448" spans="1:8" x14ac:dyDescent="0.2">
      <c r="A448" s="636"/>
      <c r="B448" s="661"/>
      <c r="C448" s="658" t="s">
        <v>1346</v>
      </c>
      <c r="D448" s="653"/>
      <c r="E448" s="653"/>
      <c r="F448" s="658" t="s">
        <v>1347</v>
      </c>
      <c r="G448" s="653"/>
      <c r="H448" s="653"/>
    </row>
    <row r="449" spans="1:8" x14ac:dyDescent="0.2">
      <c r="A449" s="636"/>
      <c r="B449" s="661"/>
      <c r="C449" s="653"/>
      <c r="D449" s="653"/>
      <c r="E449" s="653"/>
      <c r="F449" s="653"/>
      <c r="G449" s="653"/>
      <c r="H449" s="653"/>
    </row>
    <row r="450" spans="1:8" x14ac:dyDescent="0.2">
      <c r="A450" s="636"/>
      <c r="B450" s="661"/>
      <c r="C450" s="653" t="s">
        <v>1348</v>
      </c>
      <c r="D450" s="653"/>
      <c r="E450" s="653"/>
      <c r="F450" s="685">
        <v>42461</v>
      </c>
      <c r="G450" s="653"/>
      <c r="H450" s="653"/>
    </row>
    <row r="451" spans="1:8" ht="16.5" customHeight="1" x14ac:dyDescent="0.2">
      <c r="A451" s="636"/>
      <c r="B451" s="661"/>
      <c r="C451" s="643" t="s">
        <v>1349</v>
      </c>
      <c r="D451" s="653"/>
      <c r="E451" s="653"/>
      <c r="F451" s="685">
        <v>41730</v>
      </c>
      <c r="G451" s="653"/>
      <c r="H451" s="653"/>
    </row>
    <row r="452" spans="1:8" ht="16.5" customHeight="1" x14ac:dyDescent="0.2">
      <c r="A452" s="636"/>
      <c r="B452" s="661"/>
      <c r="C452" s="643" t="s">
        <v>1350</v>
      </c>
      <c r="D452" s="653"/>
      <c r="E452" s="653"/>
      <c r="F452" s="685">
        <v>41730</v>
      </c>
      <c r="G452" s="653"/>
      <c r="H452" s="653"/>
    </row>
    <row r="453" spans="1:8" x14ac:dyDescent="0.2">
      <c r="A453" s="636"/>
      <c r="B453" s="661"/>
      <c r="C453" s="643" t="s">
        <v>1351</v>
      </c>
      <c r="D453" s="653"/>
      <c r="E453" s="653"/>
      <c r="F453" s="685">
        <v>41730</v>
      </c>
      <c r="G453" s="653"/>
      <c r="H453" s="653"/>
    </row>
    <row r="454" spans="1:8" x14ac:dyDescent="0.2">
      <c r="A454" s="636"/>
      <c r="B454" s="661"/>
      <c r="C454" s="643" t="s">
        <v>1352</v>
      </c>
      <c r="D454" s="653"/>
      <c r="E454" s="653"/>
      <c r="F454" s="685">
        <v>41730</v>
      </c>
      <c r="G454" s="653"/>
      <c r="H454" s="653"/>
    </row>
    <row r="455" spans="1:8" ht="17.25" customHeight="1" x14ac:dyDescent="0.2">
      <c r="A455" s="636"/>
      <c r="B455" s="661"/>
      <c r="C455" s="643" t="s">
        <v>1353</v>
      </c>
      <c r="D455" s="653"/>
      <c r="E455" s="653"/>
      <c r="F455" s="685">
        <v>41730</v>
      </c>
      <c r="G455" s="653"/>
      <c r="H455" s="653"/>
    </row>
    <row r="456" spans="1:8" ht="18" customHeight="1" x14ac:dyDescent="0.2">
      <c r="A456" s="636"/>
      <c r="B456" s="661"/>
      <c r="C456" s="643" t="s">
        <v>1354</v>
      </c>
      <c r="D456" s="653"/>
      <c r="E456" s="653"/>
      <c r="F456" s="685">
        <v>41730</v>
      </c>
      <c r="G456" s="653"/>
      <c r="H456" s="653"/>
    </row>
    <row r="457" spans="1:8" ht="18" customHeight="1" x14ac:dyDescent="0.2">
      <c r="A457" s="636"/>
      <c r="B457" s="661"/>
      <c r="C457" s="643" t="s">
        <v>1355</v>
      </c>
      <c r="D457" s="653"/>
      <c r="E457" s="653"/>
      <c r="F457" s="685">
        <v>41730</v>
      </c>
      <c r="G457" s="653"/>
      <c r="H457" s="653"/>
    </row>
    <row r="458" spans="1:8" ht="16.5" customHeight="1" x14ac:dyDescent="0.2">
      <c r="A458" s="636"/>
      <c r="B458" s="661"/>
      <c r="C458" s="643" t="s">
        <v>1356</v>
      </c>
      <c r="D458" s="653"/>
      <c r="E458" s="653"/>
      <c r="F458" s="685">
        <v>41730</v>
      </c>
      <c r="G458" s="653"/>
      <c r="H458" s="653"/>
    </row>
    <row r="459" spans="1:8" ht="16.5" customHeight="1" x14ac:dyDescent="0.2">
      <c r="A459" s="636"/>
      <c r="B459" s="661"/>
      <c r="C459" s="643" t="s">
        <v>1357</v>
      </c>
      <c r="D459" s="653"/>
      <c r="E459" s="653"/>
      <c r="F459" s="685">
        <v>41730</v>
      </c>
      <c r="G459" s="653"/>
      <c r="H459" s="653"/>
    </row>
    <row r="460" spans="1:8" ht="17.25" customHeight="1" x14ac:dyDescent="0.2">
      <c r="A460" s="636"/>
      <c r="B460" s="661"/>
      <c r="C460" s="643" t="s">
        <v>1358</v>
      </c>
      <c r="D460" s="653"/>
      <c r="E460" s="653"/>
      <c r="F460" s="685">
        <v>42095</v>
      </c>
      <c r="G460" s="653"/>
      <c r="H460" s="653"/>
    </row>
    <row r="461" spans="1:8" x14ac:dyDescent="0.2">
      <c r="A461" s="636"/>
      <c r="B461" s="661"/>
      <c r="C461" s="643" t="s">
        <v>1359</v>
      </c>
      <c r="D461" s="653"/>
      <c r="E461" s="653"/>
      <c r="F461" s="685">
        <v>42095</v>
      </c>
      <c r="G461" s="653"/>
      <c r="H461" s="653"/>
    </row>
    <row r="462" spans="1:8" ht="25.5" customHeight="1" x14ac:dyDescent="0.2">
      <c r="A462" s="636"/>
      <c r="B462" s="661"/>
      <c r="C462" s="643" t="s">
        <v>1360</v>
      </c>
      <c r="D462" s="653"/>
      <c r="E462" s="653"/>
      <c r="F462" s="685">
        <v>42095</v>
      </c>
      <c r="G462" s="653"/>
      <c r="H462" s="653"/>
    </row>
    <row r="463" spans="1:8" x14ac:dyDescent="0.2">
      <c r="A463" s="636"/>
      <c r="B463" s="661"/>
      <c r="C463" s="643"/>
      <c r="D463" s="653"/>
      <c r="E463" s="653"/>
      <c r="F463" s="685"/>
      <c r="G463" s="653">
        <v>160</v>
      </c>
      <c r="H463" s="653"/>
    </row>
    <row r="464" spans="1:8" x14ac:dyDescent="0.2">
      <c r="A464" s="636"/>
      <c r="B464" s="661"/>
      <c r="C464" s="643"/>
      <c r="D464" s="653"/>
      <c r="E464" s="653"/>
      <c r="F464" s="653"/>
      <c r="G464" s="653"/>
      <c r="H464" s="653"/>
    </row>
    <row r="465" spans="1:8" x14ac:dyDescent="0.2">
      <c r="A465" s="636"/>
      <c r="B465" s="661"/>
      <c r="C465" s="658" t="s">
        <v>1361</v>
      </c>
      <c r="D465" s="653"/>
      <c r="E465" s="653"/>
      <c r="F465" s="653"/>
      <c r="G465" s="653"/>
      <c r="H465" s="653"/>
    </row>
    <row r="466" spans="1:8" x14ac:dyDescent="0.2">
      <c r="A466" s="636"/>
      <c r="B466" s="661"/>
      <c r="C466" s="643"/>
      <c r="D466" s="653"/>
      <c r="E466" s="653"/>
      <c r="F466" s="653"/>
      <c r="G466" s="653"/>
      <c r="H466" s="653"/>
    </row>
    <row r="467" spans="1:8" ht="27" customHeight="1" x14ac:dyDescent="0.2">
      <c r="A467" s="636"/>
      <c r="B467" s="661"/>
      <c r="C467" s="792" t="s">
        <v>1362</v>
      </c>
      <c r="D467" s="792"/>
      <c r="E467" s="792"/>
      <c r="F467" s="792"/>
      <c r="G467" s="792"/>
      <c r="H467" s="653"/>
    </row>
    <row r="468" spans="1:8" x14ac:dyDescent="0.2">
      <c r="A468" s="636"/>
      <c r="B468" s="661"/>
      <c r="C468" s="643"/>
      <c r="D468" s="653"/>
      <c r="E468" s="653"/>
      <c r="F468" s="653"/>
      <c r="G468" s="653"/>
      <c r="H468" s="653"/>
    </row>
    <row r="469" spans="1:8" x14ac:dyDescent="0.2">
      <c r="A469" s="636"/>
      <c r="B469" s="661"/>
      <c r="C469" s="658" t="s">
        <v>1346</v>
      </c>
      <c r="D469" s="653"/>
      <c r="E469" s="653"/>
      <c r="F469" s="658" t="s">
        <v>1347</v>
      </c>
      <c r="G469" s="653"/>
      <c r="H469" s="653"/>
    </row>
    <row r="470" spans="1:8" ht="15.75" customHeight="1" x14ac:dyDescent="0.2">
      <c r="A470" s="636"/>
      <c r="B470" s="661"/>
      <c r="C470" s="643" t="s">
        <v>1363</v>
      </c>
      <c r="D470" s="653"/>
      <c r="E470" s="653"/>
      <c r="F470" s="685">
        <v>41365</v>
      </c>
      <c r="G470" s="653"/>
      <c r="H470" s="653"/>
    </row>
    <row r="471" spans="1:8" x14ac:dyDescent="0.2">
      <c r="A471" s="636"/>
      <c r="B471" s="661"/>
      <c r="C471" s="643" t="s">
        <v>1364</v>
      </c>
      <c r="D471" s="653"/>
      <c r="E471" s="653"/>
      <c r="F471" s="685">
        <v>41365</v>
      </c>
      <c r="G471" s="653"/>
      <c r="H471" s="653"/>
    </row>
    <row r="472" spans="1:8" x14ac:dyDescent="0.2">
      <c r="A472" s="636"/>
      <c r="B472" s="661"/>
      <c r="C472" s="643"/>
      <c r="D472" s="653"/>
      <c r="E472" s="653"/>
      <c r="F472" s="685"/>
      <c r="G472" s="653"/>
      <c r="H472" s="653"/>
    </row>
    <row r="473" spans="1:8" x14ac:dyDescent="0.2">
      <c r="A473" s="636"/>
      <c r="B473" s="661"/>
      <c r="C473" s="643"/>
      <c r="D473" s="653"/>
      <c r="E473" s="653"/>
      <c r="F473" s="653"/>
      <c r="G473" s="653"/>
      <c r="H473" s="653"/>
    </row>
    <row r="474" spans="1:8" x14ac:dyDescent="0.2">
      <c r="A474" s="636"/>
      <c r="B474" s="661"/>
      <c r="C474" s="658" t="s">
        <v>1365</v>
      </c>
      <c r="D474" s="653"/>
      <c r="E474" s="653"/>
      <c r="F474" s="653"/>
      <c r="G474" s="653"/>
      <c r="H474" s="653"/>
    </row>
    <row r="475" spans="1:8" x14ac:dyDescent="0.2">
      <c r="A475" s="636"/>
      <c r="B475" s="661"/>
      <c r="C475" s="643"/>
      <c r="D475" s="653"/>
      <c r="E475" s="653"/>
      <c r="F475" s="653"/>
      <c r="G475" s="653"/>
      <c r="H475" s="653"/>
    </row>
    <row r="476" spans="1:8" ht="27" customHeight="1" x14ac:dyDescent="0.2">
      <c r="A476" s="636"/>
      <c r="B476" s="661"/>
      <c r="C476" s="792" t="s">
        <v>1362</v>
      </c>
      <c r="D476" s="792"/>
      <c r="E476" s="792"/>
      <c r="F476" s="792"/>
      <c r="G476" s="792"/>
      <c r="H476" s="653"/>
    </row>
    <row r="477" spans="1:8" x14ac:dyDescent="0.2">
      <c r="A477" s="636"/>
      <c r="B477" s="661"/>
      <c r="C477" s="653"/>
      <c r="D477" s="653"/>
      <c r="E477" s="653"/>
      <c r="F477" s="653"/>
      <c r="G477" s="653"/>
      <c r="H477" s="653"/>
    </row>
    <row r="478" spans="1:8" x14ac:dyDescent="0.2">
      <c r="A478" s="636"/>
      <c r="B478" s="661"/>
      <c r="C478" s="658" t="s">
        <v>1346</v>
      </c>
      <c r="D478" s="653"/>
      <c r="E478" s="653"/>
      <c r="F478" s="658"/>
      <c r="G478" s="653"/>
      <c r="H478" s="653"/>
    </row>
    <row r="479" spans="1:8" x14ac:dyDescent="0.2">
      <c r="A479" s="636"/>
      <c r="B479" s="661"/>
      <c r="C479" s="653" t="s">
        <v>1366</v>
      </c>
      <c r="D479" s="653"/>
      <c r="E479" s="653"/>
      <c r="F479" s="653"/>
      <c r="G479" s="653"/>
      <c r="H479" s="653"/>
    </row>
    <row r="480" spans="1:8" x14ac:dyDescent="0.2">
      <c r="A480" s="636"/>
      <c r="B480" s="661"/>
      <c r="C480" s="653" t="s">
        <v>1367</v>
      </c>
      <c r="D480" s="653"/>
      <c r="E480" s="653"/>
      <c r="F480" s="653"/>
      <c r="G480" s="653"/>
      <c r="H480" s="653"/>
    </row>
    <row r="481" spans="1:8" x14ac:dyDescent="0.2">
      <c r="A481" s="636"/>
      <c r="B481" s="661"/>
      <c r="C481" s="653" t="s">
        <v>1368</v>
      </c>
      <c r="D481" s="653"/>
      <c r="E481" s="653"/>
      <c r="F481" s="653"/>
      <c r="G481" s="653"/>
      <c r="H481" s="653"/>
    </row>
    <row r="482" spans="1:8" x14ac:dyDescent="0.2">
      <c r="A482" s="636"/>
      <c r="B482" s="661"/>
      <c r="C482" s="653" t="s">
        <v>1369</v>
      </c>
      <c r="D482" s="653"/>
      <c r="E482" s="653"/>
      <c r="F482" s="653"/>
      <c r="G482" s="653"/>
      <c r="H482" s="653"/>
    </row>
    <row r="483" spans="1:8" x14ac:dyDescent="0.2">
      <c r="A483" s="636"/>
      <c r="B483" s="661"/>
      <c r="C483" s="653" t="s">
        <v>1370</v>
      </c>
      <c r="D483" s="653"/>
      <c r="E483" s="653"/>
      <c r="F483" s="653"/>
      <c r="G483" s="653"/>
      <c r="H483" s="653"/>
    </row>
    <row r="484" spans="1:8" x14ac:dyDescent="0.2">
      <c r="A484" s="636"/>
      <c r="B484" s="661"/>
      <c r="C484" s="653" t="s">
        <v>1371</v>
      </c>
      <c r="D484" s="653"/>
      <c r="E484" s="653"/>
      <c r="F484" s="653"/>
      <c r="G484" s="653"/>
      <c r="H484" s="653"/>
    </row>
    <row r="485" spans="1:8" x14ac:dyDescent="0.2">
      <c r="A485" s="636"/>
      <c r="B485" s="661"/>
      <c r="C485" s="653" t="s">
        <v>1372</v>
      </c>
      <c r="D485" s="653"/>
      <c r="E485" s="653"/>
      <c r="F485" s="653"/>
      <c r="G485" s="653"/>
      <c r="H485" s="653"/>
    </row>
    <row r="486" spans="1:8" x14ac:dyDescent="0.2">
      <c r="A486" s="636"/>
      <c r="B486" s="661"/>
      <c r="C486" s="653" t="s">
        <v>1373</v>
      </c>
      <c r="D486" s="653"/>
      <c r="E486" s="653"/>
      <c r="F486" s="653"/>
      <c r="G486" s="653"/>
      <c r="H486" s="653"/>
    </row>
    <row r="487" spans="1:8" x14ac:dyDescent="0.2">
      <c r="A487" s="636"/>
      <c r="B487" s="661"/>
      <c r="C487" s="653" t="s">
        <v>1374</v>
      </c>
      <c r="D487" s="653"/>
      <c r="E487" s="653"/>
      <c r="F487" s="653"/>
      <c r="G487" s="653"/>
      <c r="H487" s="653"/>
    </row>
    <row r="488" spans="1:8" x14ac:dyDescent="0.2">
      <c r="A488" s="636"/>
      <c r="B488" s="661"/>
      <c r="C488" s="653" t="s">
        <v>1375</v>
      </c>
      <c r="D488" s="653"/>
      <c r="E488" s="653"/>
      <c r="F488" s="653"/>
      <c r="G488" s="653"/>
      <c r="H488" s="653"/>
    </row>
    <row r="489" spans="1:8" x14ac:dyDescent="0.2">
      <c r="A489" s="636"/>
      <c r="B489" s="661"/>
      <c r="C489" s="653" t="s">
        <v>1376</v>
      </c>
      <c r="D489" s="653"/>
      <c r="E489" s="653"/>
      <c r="F489" s="653"/>
      <c r="G489" s="653"/>
      <c r="H489" s="653"/>
    </row>
    <row r="490" spans="1:8" x14ac:dyDescent="0.2">
      <c r="A490" s="636"/>
      <c r="B490" s="661"/>
      <c r="C490" s="653" t="s">
        <v>1377</v>
      </c>
      <c r="D490" s="653"/>
      <c r="E490" s="653"/>
      <c r="F490" s="653"/>
      <c r="G490" s="653"/>
      <c r="H490" s="653"/>
    </row>
    <row r="491" spans="1:8" x14ac:dyDescent="0.2">
      <c r="A491" s="636"/>
      <c r="B491" s="661"/>
      <c r="C491" s="653" t="s">
        <v>1378</v>
      </c>
      <c r="D491" s="653"/>
      <c r="E491" s="653"/>
      <c r="F491" s="653"/>
      <c r="G491" s="653"/>
      <c r="H491" s="653"/>
    </row>
    <row r="492" spans="1:8" x14ac:dyDescent="0.2">
      <c r="A492" s="636"/>
      <c r="B492" s="661"/>
      <c r="C492" s="653" t="s">
        <v>1379</v>
      </c>
      <c r="D492" s="653"/>
      <c r="E492" s="653"/>
      <c r="F492" s="653"/>
      <c r="G492" s="653"/>
      <c r="H492" s="653"/>
    </row>
    <row r="493" spans="1:8" x14ac:dyDescent="0.2">
      <c r="A493" s="636"/>
      <c r="B493" s="661"/>
      <c r="C493" s="653" t="s">
        <v>1380</v>
      </c>
      <c r="D493" s="653"/>
      <c r="E493" s="653"/>
      <c r="F493" s="653"/>
      <c r="G493" s="653"/>
      <c r="H493" s="653"/>
    </row>
    <row r="494" spans="1:8" x14ac:dyDescent="0.2">
      <c r="A494" s="636"/>
      <c r="B494" s="661"/>
      <c r="C494" s="653" t="s">
        <v>1381</v>
      </c>
      <c r="D494" s="653"/>
      <c r="E494" s="653"/>
      <c r="F494" s="653"/>
      <c r="G494" s="653"/>
      <c r="H494" s="653"/>
    </row>
    <row r="495" spans="1:8" x14ac:dyDescent="0.2">
      <c r="A495" s="636"/>
      <c r="B495" s="661"/>
      <c r="C495" s="653" t="s">
        <v>1382</v>
      </c>
      <c r="D495" s="653"/>
      <c r="E495" s="653"/>
      <c r="F495" s="653"/>
      <c r="G495" s="653"/>
      <c r="H495" s="653"/>
    </row>
    <row r="496" spans="1:8" x14ac:dyDescent="0.2">
      <c r="A496" s="636"/>
      <c r="B496" s="661"/>
      <c r="C496" s="653" t="s">
        <v>1383</v>
      </c>
      <c r="D496" s="653"/>
      <c r="E496" s="653"/>
      <c r="F496" s="653"/>
      <c r="G496" s="653"/>
      <c r="H496" s="653"/>
    </row>
    <row r="497" spans="1:8" x14ac:dyDescent="0.2">
      <c r="A497" s="636"/>
      <c r="B497" s="661"/>
      <c r="C497" s="653" t="s">
        <v>1384</v>
      </c>
      <c r="D497" s="653"/>
      <c r="E497" s="653"/>
      <c r="F497" s="653"/>
      <c r="G497" s="653"/>
      <c r="H497" s="653"/>
    </row>
    <row r="498" spans="1:8" x14ac:dyDescent="0.2">
      <c r="A498" s="636"/>
      <c r="B498" s="661"/>
      <c r="C498" s="653" t="s">
        <v>1385</v>
      </c>
      <c r="D498" s="653"/>
      <c r="E498" s="653"/>
      <c r="F498" s="653"/>
      <c r="G498" s="653"/>
      <c r="H498" s="653"/>
    </row>
    <row r="499" spans="1:8" x14ac:dyDescent="0.2">
      <c r="A499" s="636"/>
      <c r="B499" s="661"/>
      <c r="C499" s="653" t="s">
        <v>1386</v>
      </c>
      <c r="D499" s="653"/>
      <c r="E499" s="653"/>
      <c r="F499" s="653"/>
      <c r="G499" s="653"/>
      <c r="H499" s="653"/>
    </row>
    <row r="500" spans="1:8" x14ac:dyDescent="0.2">
      <c r="A500" s="636"/>
      <c r="B500" s="661"/>
      <c r="C500" s="653" t="s">
        <v>1387</v>
      </c>
      <c r="D500" s="653"/>
      <c r="E500" s="653"/>
      <c r="F500" s="653"/>
      <c r="G500" s="653"/>
      <c r="H500" s="653"/>
    </row>
    <row r="501" spans="1:8" x14ac:dyDescent="0.2">
      <c r="A501" s="636"/>
      <c r="B501" s="661"/>
      <c r="C501" s="653" t="s">
        <v>1388</v>
      </c>
      <c r="D501" s="653"/>
      <c r="E501" s="653"/>
      <c r="F501" s="653"/>
      <c r="G501" s="653"/>
      <c r="H501" s="653"/>
    </row>
    <row r="502" spans="1:8" x14ac:dyDescent="0.2">
      <c r="A502" s="636"/>
      <c r="B502" s="661"/>
      <c r="C502" s="653" t="s">
        <v>1389</v>
      </c>
      <c r="D502" s="653"/>
      <c r="E502" s="653"/>
      <c r="F502" s="653"/>
      <c r="G502" s="653"/>
      <c r="H502" s="653"/>
    </row>
    <row r="503" spans="1:8" x14ac:dyDescent="0.2">
      <c r="A503" s="636"/>
      <c r="B503" s="661"/>
      <c r="C503" s="653" t="s">
        <v>1390</v>
      </c>
      <c r="D503" s="653"/>
      <c r="E503" s="653"/>
      <c r="F503" s="653"/>
      <c r="G503" s="653"/>
      <c r="H503" s="653"/>
    </row>
    <row r="504" spans="1:8" ht="25.5" x14ac:dyDescent="0.2">
      <c r="A504" s="636"/>
      <c r="B504" s="661"/>
      <c r="C504" s="653" t="s">
        <v>1391</v>
      </c>
      <c r="D504" s="653"/>
      <c r="E504" s="653"/>
      <c r="F504" s="653"/>
      <c r="G504" s="653"/>
      <c r="H504" s="653"/>
    </row>
    <row r="505" spans="1:8" x14ac:dyDescent="0.2">
      <c r="A505" s="636"/>
      <c r="B505" s="661"/>
      <c r="C505" s="653" t="s">
        <v>1392</v>
      </c>
      <c r="D505" s="653"/>
      <c r="E505" s="653"/>
      <c r="F505" s="653"/>
      <c r="G505" s="653"/>
      <c r="H505" s="653"/>
    </row>
    <row r="506" spans="1:8" x14ac:dyDescent="0.2">
      <c r="A506" s="636"/>
      <c r="B506" s="661"/>
      <c r="C506" s="653" t="s">
        <v>1393</v>
      </c>
      <c r="D506" s="653"/>
      <c r="E506" s="653"/>
      <c r="F506" s="653"/>
      <c r="G506" s="653"/>
      <c r="H506" s="653"/>
    </row>
    <row r="507" spans="1:8" x14ac:dyDescent="0.2">
      <c r="A507" s="636"/>
      <c r="B507" s="661"/>
      <c r="C507" s="653" t="s">
        <v>1394</v>
      </c>
      <c r="D507" s="653"/>
      <c r="E507" s="653"/>
      <c r="F507" s="653"/>
      <c r="G507" s="653"/>
      <c r="H507" s="653"/>
    </row>
    <row r="508" spans="1:8" x14ac:dyDescent="0.2">
      <c r="A508" s="636"/>
      <c r="B508" s="661"/>
      <c r="C508" s="653"/>
      <c r="D508" s="653"/>
      <c r="E508" s="653"/>
      <c r="F508" s="653"/>
      <c r="G508" s="653"/>
      <c r="H508" s="653"/>
    </row>
    <row r="509" spans="1:8" x14ac:dyDescent="0.2">
      <c r="A509" s="636"/>
      <c r="B509" s="661"/>
      <c r="C509" s="653"/>
      <c r="D509" s="653"/>
      <c r="E509" s="653"/>
      <c r="F509" s="653"/>
      <c r="G509" s="653"/>
      <c r="H509" s="653"/>
    </row>
    <row r="510" spans="1:8" x14ac:dyDescent="0.2">
      <c r="A510" s="636"/>
      <c r="B510" s="660">
        <v>1.25</v>
      </c>
      <c r="C510" s="790" t="s">
        <v>1395</v>
      </c>
      <c r="D510" s="791"/>
      <c r="E510" s="791"/>
      <c r="F510" s="791"/>
      <c r="G510" s="791"/>
      <c r="H510" s="653"/>
    </row>
    <row r="511" spans="1:8" x14ac:dyDescent="0.2">
      <c r="A511" s="636"/>
      <c r="B511" s="661"/>
      <c r="C511" s="653"/>
      <c r="D511" s="653"/>
      <c r="E511" s="653"/>
      <c r="F511" s="653"/>
      <c r="G511" s="653"/>
      <c r="H511" s="653"/>
    </row>
    <row r="512" spans="1:8" ht="39.75" customHeight="1" x14ac:dyDescent="0.2">
      <c r="A512" s="636"/>
      <c r="B512" s="661"/>
      <c r="C512" s="792" t="s">
        <v>1421</v>
      </c>
      <c r="D512" s="792"/>
      <c r="E512" s="792"/>
      <c r="F512" s="792"/>
      <c r="G512" s="792"/>
      <c r="H512" s="653"/>
    </row>
    <row r="513" spans="1:8" ht="38.25" customHeight="1" x14ac:dyDescent="0.2">
      <c r="A513" s="636"/>
      <c r="B513" s="661"/>
      <c r="C513" s="792" t="s">
        <v>1420</v>
      </c>
      <c r="D513" s="793"/>
      <c r="E513" s="793"/>
      <c r="F513" s="793"/>
      <c r="G513" s="793"/>
      <c r="H513" s="653"/>
    </row>
    <row r="514" spans="1:8" x14ac:dyDescent="0.2">
      <c r="A514" s="636"/>
      <c r="B514" s="661"/>
      <c r="C514" s="653"/>
      <c r="D514" s="653"/>
      <c r="E514" s="653"/>
      <c r="F514" s="653"/>
      <c r="G514" s="653"/>
      <c r="H514" s="653"/>
    </row>
    <row r="515" spans="1:8" x14ac:dyDescent="0.2">
      <c r="A515" s="636"/>
      <c r="B515" s="661"/>
      <c r="C515" s="653"/>
      <c r="D515" s="653"/>
      <c r="E515" s="653"/>
      <c r="F515" s="653"/>
      <c r="G515" s="653"/>
      <c r="H515" s="653"/>
    </row>
    <row r="516" spans="1:8" x14ac:dyDescent="0.2">
      <c r="A516" s="636"/>
      <c r="B516" s="660">
        <v>1.26</v>
      </c>
      <c r="C516" s="790" t="s">
        <v>1396</v>
      </c>
      <c r="D516" s="791"/>
      <c r="E516" s="791"/>
      <c r="F516" s="791"/>
      <c r="G516" s="791"/>
      <c r="H516" s="653"/>
    </row>
    <row r="517" spans="1:8" x14ac:dyDescent="0.2">
      <c r="A517" s="636"/>
      <c r="B517" s="661"/>
      <c r="C517" s="653"/>
      <c r="D517" s="653"/>
      <c r="E517" s="653"/>
      <c r="F517" s="653"/>
      <c r="G517" s="653"/>
      <c r="H517" s="653"/>
    </row>
    <row r="518" spans="1:8" ht="90" customHeight="1" x14ac:dyDescent="0.2">
      <c r="A518" s="636"/>
      <c r="B518" s="661"/>
      <c r="C518" s="792" t="s">
        <v>1397</v>
      </c>
      <c r="D518" s="792"/>
      <c r="E518" s="792"/>
      <c r="F518" s="792"/>
      <c r="G518" s="792"/>
      <c r="H518" s="653"/>
    </row>
    <row r="519" spans="1:8" x14ac:dyDescent="0.2">
      <c r="A519" s="636"/>
      <c r="B519" s="661"/>
      <c r="C519" s="656"/>
      <c r="D519" s="656"/>
      <c r="E519" s="656"/>
      <c r="F519" s="656"/>
      <c r="G519" s="656"/>
      <c r="H519" s="656"/>
    </row>
    <row r="520" spans="1:8" ht="15" x14ac:dyDescent="0.25">
      <c r="A520" s="636"/>
      <c r="B520" s="712">
        <v>1.27</v>
      </c>
      <c r="C520" s="712" t="s">
        <v>1470</v>
      </c>
      <c r="D520" s="656"/>
      <c r="E520" s="656"/>
      <c r="F520" s="656"/>
      <c r="G520" s="656"/>
      <c r="H520" s="656"/>
    </row>
    <row r="521" spans="1:8" ht="15" x14ac:dyDescent="0.25">
      <c r="A521" s="636"/>
      <c r="B521" s="712"/>
      <c r="C521" s="712"/>
      <c r="D521" s="656"/>
      <c r="E521" s="656"/>
      <c r="F521" s="656"/>
      <c r="G521" s="656"/>
      <c r="H521" s="656"/>
    </row>
    <row r="522" spans="1:8" ht="39" customHeight="1" x14ac:dyDescent="0.25">
      <c r="B522" s="712"/>
      <c r="C522" s="788" t="s">
        <v>1471</v>
      </c>
      <c r="D522" s="788"/>
      <c r="E522" s="788"/>
      <c r="F522" s="788"/>
      <c r="G522" s="788"/>
    </row>
    <row r="523" spans="1:8" ht="15" x14ac:dyDescent="0.25">
      <c r="B523" s="712"/>
      <c r="C523" s="788"/>
      <c r="D523" s="788"/>
      <c r="E523" s="788"/>
      <c r="F523" s="788"/>
      <c r="G523" s="788"/>
    </row>
    <row r="524" spans="1:8" x14ac:dyDescent="0.2">
      <c r="B524" s="713"/>
      <c r="C524" s="126" t="s">
        <v>1472</v>
      </c>
      <c r="D524" s="656"/>
      <c r="E524" s="656"/>
      <c r="F524" s="656"/>
      <c r="G524" s="656"/>
    </row>
    <row r="525" spans="1:8" x14ac:dyDescent="0.2">
      <c r="B525" s="713"/>
      <c r="C525" s="713"/>
      <c r="D525" s="656"/>
      <c r="E525" s="656"/>
      <c r="F525" s="656"/>
      <c r="G525" s="656"/>
    </row>
    <row r="526" spans="1:8" ht="51" customHeight="1" x14ac:dyDescent="0.2">
      <c r="B526" s="713"/>
      <c r="C526" s="789" t="s">
        <v>1473</v>
      </c>
      <c r="D526" s="789"/>
      <c r="E526" s="789"/>
      <c r="F526" s="789"/>
      <c r="G526" s="789"/>
    </row>
    <row r="527" spans="1:8" ht="25.5" customHeight="1" x14ac:dyDescent="0.2">
      <c r="B527" s="713"/>
      <c r="C527" s="789" t="s">
        <v>1474</v>
      </c>
      <c r="D527" s="789"/>
      <c r="E527" s="789"/>
      <c r="F527" s="789"/>
      <c r="G527" s="789"/>
    </row>
    <row r="528" spans="1:8" x14ac:dyDescent="0.2">
      <c r="B528" s="713"/>
      <c r="C528" s="789"/>
      <c r="D528" s="789"/>
      <c r="E528" s="789"/>
      <c r="F528" s="789"/>
      <c r="G528" s="789"/>
    </row>
    <row r="529" spans="2:7" ht="38.25" customHeight="1" x14ac:dyDescent="0.2">
      <c r="B529" s="126"/>
      <c r="C529" s="789" t="s">
        <v>1475</v>
      </c>
      <c r="D529" s="789"/>
      <c r="E529" s="789"/>
      <c r="F529" s="789"/>
      <c r="G529" s="789"/>
    </row>
    <row r="530" spans="2:7" x14ac:dyDescent="0.2">
      <c r="B530" s="126"/>
      <c r="C530" s="789"/>
      <c r="D530" s="789"/>
      <c r="E530" s="789"/>
      <c r="F530" s="789"/>
      <c r="G530" s="789"/>
    </row>
    <row r="531" spans="2:7" ht="63.75" customHeight="1" x14ac:dyDescent="0.2">
      <c r="B531" s="126"/>
      <c r="C531" s="789" t="s">
        <v>1476</v>
      </c>
      <c r="D531" s="789"/>
      <c r="E531" s="789"/>
      <c r="F531" s="789"/>
      <c r="G531" s="789"/>
    </row>
    <row r="532" spans="2:7" x14ac:dyDescent="0.2">
      <c r="C532" s="656"/>
      <c r="D532" s="656"/>
      <c r="E532" s="656"/>
      <c r="F532" s="656"/>
      <c r="G532" s="656">
        <v>161</v>
      </c>
    </row>
  </sheetData>
  <mergeCells count="275">
    <mergeCell ref="C43:G43"/>
    <mergeCell ref="C45:G45"/>
    <mergeCell ref="C34:G34"/>
    <mergeCell ref="C37:G37"/>
    <mergeCell ref="C38:G38"/>
    <mergeCell ref="C39:G39"/>
    <mergeCell ref="C40:G40"/>
    <mergeCell ref="C42:G42"/>
    <mergeCell ref="C27:G27"/>
    <mergeCell ref="C29:G29"/>
    <mergeCell ref="C31:G31"/>
    <mergeCell ref="C32:G32"/>
    <mergeCell ref="S1:T1"/>
    <mergeCell ref="S2:T2"/>
    <mergeCell ref="A4:H4"/>
    <mergeCell ref="A5:H5"/>
    <mergeCell ref="K5:Q10"/>
    <mergeCell ref="A6:H6"/>
    <mergeCell ref="C9:G9"/>
    <mergeCell ref="C21:G21"/>
    <mergeCell ref="C24:G24"/>
    <mergeCell ref="C11:G11"/>
    <mergeCell ref="C13:G13"/>
    <mergeCell ref="C14:G14"/>
    <mergeCell ref="C17:G17"/>
    <mergeCell ref="C19:F19"/>
    <mergeCell ref="C20:G20"/>
    <mergeCell ref="C55:G55"/>
    <mergeCell ref="C57:G57"/>
    <mergeCell ref="C58:G58"/>
    <mergeCell ref="C59:G59"/>
    <mergeCell ref="C60:G60"/>
    <mergeCell ref="C62:G62"/>
    <mergeCell ref="C47:G47"/>
    <mergeCell ref="C49:G49"/>
    <mergeCell ref="C51:G51"/>
    <mergeCell ref="C53:G53"/>
    <mergeCell ref="C81:G81"/>
    <mergeCell ref="C87:G87"/>
    <mergeCell ref="C89:G89"/>
    <mergeCell ref="C91:G91"/>
    <mergeCell ref="C63:G63"/>
    <mergeCell ref="C64:G64"/>
    <mergeCell ref="C65:G65"/>
    <mergeCell ref="C67:G67"/>
    <mergeCell ref="C69:G69"/>
    <mergeCell ref="C71:G71"/>
    <mergeCell ref="D84:F84"/>
    <mergeCell ref="D85:F85"/>
    <mergeCell ref="C104:G104"/>
    <mergeCell ref="C105:G105"/>
    <mergeCell ref="C106:G106"/>
    <mergeCell ref="C107:G107"/>
    <mergeCell ref="C108:G108"/>
    <mergeCell ref="C109:G109"/>
    <mergeCell ref="C93:G93"/>
    <mergeCell ref="C95:G95"/>
    <mergeCell ref="C97:G97"/>
    <mergeCell ref="C99:G99"/>
    <mergeCell ref="C101:G101"/>
    <mergeCell ref="C103:G103"/>
    <mergeCell ref="C119:G119"/>
    <mergeCell ref="C121:G121"/>
    <mergeCell ref="C122:G122"/>
    <mergeCell ref="C124:G124"/>
    <mergeCell ref="C128:G128"/>
    <mergeCell ref="C129:G129"/>
    <mergeCell ref="C110:G110"/>
    <mergeCell ref="C111:G111"/>
    <mergeCell ref="C112:G112"/>
    <mergeCell ref="C114:G114"/>
    <mergeCell ref="C116:G116"/>
    <mergeCell ref="C117:G117"/>
    <mergeCell ref="C144:G144"/>
    <mergeCell ref="C145:G145"/>
    <mergeCell ref="C146:G146"/>
    <mergeCell ref="C148:G148"/>
    <mergeCell ref="C150:G150"/>
    <mergeCell ref="C152:G152"/>
    <mergeCell ref="C130:G130"/>
    <mergeCell ref="C132:G132"/>
    <mergeCell ref="C134:G134"/>
    <mergeCell ref="C136:G136"/>
    <mergeCell ref="C137:G137"/>
    <mergeCell ref="C138:G138"/>
    <mergeCell ref="C163:G163"/>
    <mergeCell ref="C164:G164"/>
    <mergeCell ref="C165:G165"/>
    <mergeCell ref="C166:G166"/>
    <mergeCell ref="C167:G167"/>
    <mergeCell ref="C169:G169"/>
    <mergeCell ref="C153:G153"/>
    <mergeCell ref="C155:G155"/>
    <mergeCell ref="C157:G157"/>
    <mergeCell ref="C159:G159"/>
    <mergeCell ref="C160:G160"/>
    <mergeCell ref="C161:G161"/>
    <mergeCell ref="C181:G181"/>
    <mergeCell ref="C183:G183"/>
    <mergeCell ref="C184:G184"/>
    <mergeCell ref="C185:G185"/>
    <mergeCell ref="C186:G186"/>
    <mergeCell ref="C188:G188"/>
    <mergeCell ref="C170:G170"/>
    <mergeCell ref="C172:G172"/>
    <mergeCell ref="C174:G174"/>
    <mergeCell ref="C176:G176"/>
    <mergeCell ref="C178:G178"/>
    <mergeCell ref="C179:G179"/>
    <mergeCell ref="C198:G198"/>
    <mergeCell ref="C199:G199"/>
    <mergeCell ref="C201:G201"/>
    <mergeCell ref="C203:G203"/>
    <mergeCell ref="C204:G204"/>
    <mergeCell ref="C205:G205"/>
    <mergeCell ref="C189:G189"/>
    <mergeCell ref="C190:G190"/>
    <mergeCell ref="C191:G191"/>
    <mergeCell ref="C192:G192"/>
    <mergeCell ref="C194:G194"/>
    <mergeCell ref="C196:G196"/>
    <mergeCell ref="C216:G216"/>
    <mergeCell ref="C217:G217"/>
    <mergeCell ref="C220:G220"/>
    <mergeCell ref="C223:G223"/>
    <mergeCell ref="C226:G226"/>
    <mergeCell ref="C228:G228"/>
    <mergeCell ref="C206:G206"/>
    <mergeCell ref="C207:G207"/>
    <mergeCell ref="C209:G209"/>
    <mergeCell ref="C210:G210"/>
    <mergeCell ref="C212:G212"/>
    <mergeCell ref="C214:G214"/>
    <mergeCell ref="C244:G244"/>
    <mergeCell ref="C245:G245"/>
    <mergeCell ref="C247:G247"/>
    <mergeCell ref="C249:G249"/>
    <mergeCell ref="C251:G251"/>
    <mergeCell ref="C254:G254"/>
    <mergeCell ref="C230:G230"/>
    <mergeCell ref="C231:G231"/>
    <mergeCell ref="C234:G234"/>
    <mergeCell ref="C236:G236"/>
    <mergeCell ref="C238:G238"/>
    <mergeCell ref="C242:G242"/>
    <mergeCell ref="C266:G266"/>
    <mergeCell ref="C268:G268"/>
    <mergeCell ref="C270:G270"/>
    <mergeCell ref="C271:G271"/>
    <mergeCell ref="C273:G273"/>
    <mergeCell ref="C275:G275"/>
    <mergeCell ref="C255:G255"/>
    <mergeCell ref="C257:G257"/>
    <mergeCell ref="C259:G259"/>
    <mergeCell ref="C261:G261"/>
    <mergeCell ref="C263:G263"/>
    <mergeCell ref="C264:G264"/>
    <mergeCell ref="C283:G283"/>
    <mergeCell ref="C285:G285"/>
    <mergeCell ref="C286:G286"/>
    <mergeCell ref="C287:G287"/>
    <mergeCell ref="C289:G289"/>
    <mergeCell ref="C291:G291"/>
    <mergeCell ref="C277:G277"/>
    <mergeCell ref="C278:G278"/>
    <mergeCell ref="C279:G279"/>
    <mergeCell ref="C280:G280"/>
    <mergeCell ref="C281:G281"/>
    <mergeCell ref="C282:G282"/>
    <mergeCell ref="C301:G301"/>
    <mergeCell ref="C302:G302"/>
    <mergeCell ref="C303:G303"/>
    <mergeCell ref="C304:G304"/>
    <mergeCell ref="C305:G305"/>
    <mergeCell ref="C306:G306"/>
    <mergeCell ref="C292:G292"/>
    <mergeCell ref="C294:G294"/>
    <mergeCell ref="C295:G295"/>
    <mergeCell ref="C297:G297"/>
    <mergeCell ref="C298:G298"/>
    <mergeCell ref="C300:G300"/>
    <mergeCell ref="C314:G314"/>
    <mergeCell ref="C316:G316"/>
    <mergeCell ref="C317:G317"/>
    <mergeCell ref="C319:G319"/>
    <mergeCell ref="C321:G321"/>
    <mergeCell ref="C323:G323"/>
    <mergeCell ref="C308:G308"/>
    <mergeCell ref="C309:G309"/>
    <mergeCell ref="C310:G310"/>
    <mergeCell ref="C311:G311"/>
    <mergeCell ref="C312:G312"/>
    <mergeCell ref="C313:G313"/>
    <mergeCell ref="C339:G339"/>
    <mergeCell ref="C340:G340"/>
    <mergeCell ref="C341:G341"/>
    <mergeCell ref="C342:G342"/>
    <mergeCell ref="C343:G343"/>
    <mergeCell ref="C344:G344"/>
    <mergeCell ref="C324:G324"/>
    <mergeCell ref="C326:G326"/>
    <mergeCell ref="C327:G327"/>
    <mergeCell ref="C333:G333"/>
    <mergeCell ref="C335:G335"/>
    <mergeCell ref="C337:G337"/>
    <mergeCell ref="C357:G357"/>
    <mergeCell ref="C359:G359"/>
    <mergeCell ref="C361:G361"/>
    <mergeCell ref="C362:G362"/>
    <mergeCell ref="C364:G364"/>
    <mergeCell ref="C366:G366"/>
    <mergeCell ref="C346:G346"/>
    <mergeCell ref="C347:G347"/>
    <mergeCell ref="C349:G349"/>
    <mergeCell ref="C350:G350"/>
    <mergeCell ref="C352:G352"/>
    <mergeCell ref="C355:G355"/>
    <mergeCell ref="C379:G379"/>
    <mergeCell ref="C382:G382"/>
    <mergeCell ref="C383:G383"/>
    <mergeCell ref="C385:G385"/>
    <mergeCell ref="C386:G386"/>
    <mergeCell ref="C387:G387"/>
    <mergeCell ref="C368:G368"/>
    <mergeCell ref="C369:G369"/>
    <mergeCell ref="C371:G371"/>
    <mergeCell ref="C373:G373"/>
    <mergeCell ref="C375:G375"/>
    <mergeCell ref="C377:G377"/>
    <mergeCell ref="C398:G398"/>
    <mergeCell ref="C399:G399"/>
    <mergeCell ref="C401:G401"/>
    <mergeCell ref="C403:G403"/>
    <mergeCell ref="C405:G405"/>
    <mergeCell ref="C407:G407"/>
    <mergeCell ref="C388:G388"/>
    <mergeCell ref="C390:G390"/>
    <mergeCell ref="C391:G391"/>
    <mergeCell ref="C393:G393"/>
    <mergeCell ref="C394:G394"/>
    <mergeCell ref="C396:G396"/>
    <mergeCell ref="C420:G420"/>
    <mergeCell ref="C422:G422"/>
    <mergeCell ref="C423:G423"/>
    <mergeCell ref="C425:G425"/>
    <mergeCell ref="C427:G427"/>
    <mergeCell ref="C428:G428"/>
    <mergeCell ref="C409:G409"/>
    <mergeCell ref="C410:G410"/>
    <mergeCell ref="C412:G412"/>
    <mergeCell ref="C414:G414"/>
    <mergeCell ref="C416:G416"/>
    <mergeCell ref="C419:G419"/>
    <mergeCell ref="C438:G438"/>
    <mergeCell ref="C440:G440"/>
    <mergeCell ref="C442:G442"/>
    <mergeCell ref="C446:G446"/>
    <mergeCell ref="C467:G467"/>
    <mergeCell ref="C476:G476"/>
    <mergeCell ref="C429:G429"/>
    <mergeCell ref="C430:G430"/>
    <mergeCell ref="C431:G431"/>
    <mergeCell ref="C433:G433"/>
    <mergeCell ref="C434:G434"/>
    <mergeCell ref="C436:G436"/>
    <mergeCell ref="C522:G523"/>
    <mergeCell ref="C526:G526"/>
    <mergeCell ref="C527:G528"/>
    <mergeCell ref="C529:G530"/>
    <mergeCell ref="C531:G531"/>
    <mergeCell ref="C510:G510"/>
    <mergeCell ref="C512:G512"/>
    <mergeCell ref="C516:G516"/>
    <mergeCell ref="C518:G518"/>
    <mergeCell ref="C513:G513"/>
  </mergeCells>
  <conditionalFormatting sqref="A3:K3">
    <cfRule type="cellIs" dxfId="15" priority="2" stopIfTrue="1" operator="equal">
      <formula>"Input name of municipality in cover sheet"</formula>
    </cfRule>
  </conditionalFormatting>
  <conditionalFormatting sqref="A5:H5">
    <cfRule type="cellIs" dxfId="14" priority="1" stopIfTrue="1" operator="equal">
      <formula>"input financial year in cover sheet"</formula>
    </cfRule>
  </conditionalFormatting>
  <pageMargins left="1.14173228346457" right="0.74803149606299202" top="0.98425196850393704" bottom="1.45669291338583" header="0.511811023622047" footer="0.511811023622047"/>
  <pageSetup paperSize="9" scale="55" firstPageNumber="151" orientation="portrait" useFirstPageNumber="1" r:id="rId1"/>
  <headerFooter alignWithMargins="0">
    <oddFooter>&amp;C&amp;P</oddFooter>
  </headerFooter>
  <rowBreaks count="10" manualBreakCount="10">
    <brk id="40" max="6" man="1"/>
    <brk id="92" max="6" man="1"/>
    <brk id="146" max="6" man="1"/>
    <brk id="186" max="6" man="1"/>
    <brk id="224" max="6" man="1"/>
    <brk id="268" max="6" man="1"/>
    <brk id="315" max="6" man="1"/>
    <brk id="372" max="6" man="1"/>
    <brk id="416" max="6" man="1"/>
    <brk id="463"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T274"/>
  <sheetViews>
    <sheetView view="pageBreakPreview" topLeftCell="A262" zoomScale="90" zoomScaleSheetLayoutView="90" workbookViewId="0">
      <selection activeCell="C277" sqref="C277"/>
    </sheetView>
  </sheetViews>
  <sheetFormatPr defaultColWidth="9.140625" defaultRowHeight="12.75" x14ac:dyDescent="0.2"/>
  <cols>
    <col min="1" max="1" width="5.42578125" style="303" customWidth="1"/>
    <col min="2" max="2" width="66.7109375" style="99" customWidth="1"/>
    <col min="3" max="5" width="17.7109375" style="99" customWidth="1"/>
    <col min="6" max="6" width="17.5703125" style="253" customWidth="1"/>
    <col min="7" max="7" width="13.5703125" style="99" bestFit="1" customWidth="1"/>
    <col min="8" max="9" width="11.28515625" style="99" bestFit="1" customWidth="1"/>
    <col min="10" max="18" width="9.140625" style="99"/>
    <col min="19" max="19" width="3" style="99" hidden="1" customWidth="1"/>
    <col min="20" max="20" width="41.42578125" style="99" hidden="1" customWidth="1"/>
    <col min="21" max="16384" width="9.140625" style="99"/>
  </cols>
  <sheetData>
    <row r="1" spans="1:20" x14ac:dyDescent="0.2">
      <c r="F1" s="252" t="s">
        <v>19</v>
      </c>
      <c r="S1" s="753" t="s">
        <v>488</v>
      </c>
      <c r="T1" s="753"/>
    </row>
    <row r="2" spans="1:20" x14ac:dyDescent="0.2">
      <c r="F2" s="252"/>
      <c r="S2" s="303"/>
      <c r="T2" s="303"/>
    </row>
    <row r="3" spans="1:20" ht="13.5" thickBot="1" x14ac:dyDescent="0.25">
      <c r="B3" s="767" t="s">
        <v>626</v>
      </c>
      <c r="C3" s="767"/>
      <c r="D3" s="767"/>
      <c r="E3" s="767"/>
      <c r="F3" s="253" t="s">
        <v>255</v>
      </c>
      <c r="S3" s="99">
        <v>1</v>
      </c>
      <c r="T3" s="99" t="s">
        <v>494</v>
      </c>
    </row>
    <row r="4" spans="1:20" ht="12.75" customHeight="1" x14ac:dyDescent="0.2">
      <c r="B4" s="753" t="s">
        <v>1257</v>
      </c>
      <c r="C4" s="753"/>
      <c r="D4" s="753"/>
      <c r="E4" s="753"/>
      <c r="F4" s="254"/>
      <c r="G4" s="809" t="s">
        <v>421</v>
      </c>
      <c r="H4" s="810"/>
      <c r="I4" s="810"/>
      <c r="J4" s="810"/>
      <c r="K4" s="810"/>
      <c r="L4" s="810"/>
      <c r="M4" s="810"/>
      <c r="N4" s="811"/>
    </row>
    <row r="5" spans="1:20" x14ac:dyDescent="0.2">
      <c r="B5" s="767" t="str">
        <f>IF(Cover!E8="insert financial year (e.g. 2008)", "input financial year in cover sheet","for the period ended 30 June "&amp;Cover!E8)</f>
        <v>for the period ended 30 June 2014</v>
      </c>
      <c r="C5" s="767"/>
      <c r="D5" s="767"/>
      <c r="E5" s="767"/>
      <c r="F5" s="254"/>
      <c r="G5" s="812"/>
      <c r="H5" s="813"/>
      <c r="I5" s="813"/>
      <c r="J5" s="813"/>
      <c r="K5" s="813"/>
      <c r="L5" s="813"/>
      <c r="M5" s="813"/>
      <c r="N5" s="814"/>
      <c r="S5" s="99">
        <v>2</v>
      </c>
      <c r="T5" s="99" t="s">
        <v>495</v>
      </c>
    </row>
    <row r="6" spans="1:20" x14ac:dyDescent="0.2">
      <c r="C6" s="138"/>
      <c r="D6" s="242"/>
      <c r="E6" s="242"/>
      <c r="F6" s="254"/>
      <c r="G6" s="812"/>
      <c r="H6" s="813"/>
      <c r="I6" s="813"/>
      <c r="J6" s="813"/>
      <c r="K6" s="813"/>
      <c r="L6" s="813"/>
      <c r="M6" s="813"/>
      <c r="N6" s="814"/>
    </row>
    <row r="7" spans="1:20" ht="13.5" thickBot="1" x14ac:dyDescent="0.25">
      <c r="A7" s="289"/>
      <c r="B7" s="286"/>
      <c r="C7" s="289" t="s">
        <v>199</v>
      </c>
      <c r="D7" s="288" t="s">
        <v>1168</v>
      </c>
      <c r="E7" s="288" t="s">
        <v>953</v>
      </c>
      <c r="F7" s="254"/>
      <c r="G7" s="812"/>
      <c r="H7" s="813"/>
      <c r="I7" s="813"/>
      <c r="J7" s="813"/>
      <c r="K7" s="813"/>
      <c r="L7" s="813"/>
      <c r="M7" s="813"/>
      <c r="N7" s="814"/>
      <c r="S7" s="99">
        <v>3</v>
      </c>
      <c r="T7" s="99" t="s">
        <v>496</v>
      </c>
    </row>
    <row r="8" spans="1:20" x14ac:dyDescent="0.2">
      <c r="C8" s="304"/>
      <c r="D8" s="304" t="s">
        <v>1146</v>
      </c>
      <c r="E8" s="304" t="s">
        <v>1146</v>
      </c>
      <c r="G8" s="812"/>
      <c r="H8" s="813"/>
      <c r="I8" s="813"/>
      <c r="J8" s="813"/>
      <c r="K8" s="813"/>
      <c r="L8" s="813"/>
      <c r="M8" s="813"/>
      <c r="N8" s="814"/>
      <c r="S8" s="99">
        <v>4</v>
      </c>
      <c r="T8" s="99" t="s">
        <v>553</v>
      </c>
    </row>
    <row r="9" spans="1:20" x14ac:dyDescent="0.2">
      <c r="A9" s="303">
        <v>2</v>
      </c>
      <c r="B9" s="6" t="s">
        <v>240</v>
      </c>
      <c r="C9" s="242"/>
      <c r="D9" s="303"/>
      <c r="E9" s="303"/>
      <c r="G9" s="812"/>
      <c r="H9" s="813"/>
      <c r="I9" s="813"/>
      <c r="J9" s="813"/>
      <c r="K9" s="813"/>
      <c r="L9" s="813"/>
      <c r="M9" s="813"/>
      <c r="N9" s="814"/>
    </row>
    <row r="10" spans="1:20" x14ac:dyDescent="0.2">
      <c r="B10" s="221"/>
      <c r="C10" s="242"/>
      <c r="D10" s="231"/>
      <c r="E10" s="231"/>
      <c r="G10" s="812"/>
      <c r="H10" s="813"/>
      <c r="I10" s="813"/>
      <c r="J10" s="813"/>
      <c r="K10" s="813"/>
      <c r="L10" s="813"/>
      <c r="M10" s="813"/>
      <c r="N10" s="814"/>
    </row>
    <row r="11" spans="1:20" x14ac:dyDescent="0.2">
      <c r="B11" s="221" t="s">
        <v>241</v>
      </c>
      <c r="C11" s="242"/>
      <c r="D11" s="199">
        <v>98382.5</v>
      </c>
      <c r="E11" s="199">
        <v>123671</v>
      </c>
      <c r="F11" s="255" t="s">
        <v>389</v>
      </c>
      <c r="G11" s="812"/>
      <c r="H11" s="813"/>
      <c r="I11" s="813"/>
      <c r="J11" s="813"/>
      <c r="K11" s="813"/>
      <c r="L11" s="813"/>
      <c r="M11" s="813"/>
      <c r="N11" s="814"/>
      <c r="S11" s="99">
        <v>5</v>
      </c>
      <c r="T11" s="99" t="s">
        <v>200</v>
      </c>
    </row>
    <row r="12" spans="1:20" ht="13.5" thickBot="1" x14ac:dyDescent="0.25">
      <c r="B12" s="99" t="s">
        <v>632</v>
      </c>
      <c r="C12" s="242"/>
      <c r="D12" s="233">
        <v>60682.14</v>
      </c>
      <c r="E12" s="233">
        <v>70829</v>
      </c>
      <c r="F12" s="255"/>
      <c r="G12" s="815"/>
      <c r="H12" s="816"/>
      <c r="I12" s="816"/>
      <c r="J12" s="816"/>
      <c r="K12" s="816"/>
      <c r="L12" s="816"/>
      <c r="M12" s="816"/>
      <c r="N12" s="817"/>
    </row>
    <row r="13" spans="1:20" x14ac:dyDescent="0.2">
      <c r="B13" s="99" t="s">
        <v>633</v>
      </c>
      <c r="C13" s="242"/>
      <c r="D13" s="235">
        <v>37700.36</v>
      </c>
      <c r="E13" s="235">
        <v>52842</v>
      </c>
      <c r="F13" s="255"/>
    </row>
    <row r="14" spans="1:20" x14ac:dyDescent="0.2">
      <c r="B14" s="221"/>
      <c r="C14" s="242"/>
      <c r="D14" s="237"/>
      <c r="E14" s="237"/>
      <c r="F14" s="255">
        <v>3842054.55</v>
      </c>
    </row>
    <row r="15" spans="1:20" ht="25.5" x14ac:dyDescent="0.2">
      <c r="B15" s="226" t="s">
        <v>258</v>
      </c>
      <c r="C15" s="251"/>
      <c r="D15" s="199">
        <v>0</v>
      </c>
      <c r="E15" s="199">
        <v>0</v>
      </c>
      <c r="F15" s="255"/>
    </row>
    <row r="16" spans="1:20" x14ac:dyDescent="0.2">
      <c r="B16" s="99" t="s">
        <v>632</v>
      </c>
      <c r="C16" s="251"/>
      <c r="D16" s="239">
        <v>0</v>
      </c>
      <c r="E16" s="233">
        <v>0</v>
      </c>
      <c r="F16" s="255">
        <v>27.81</v>
      </c>
    </row>
    <row r="17" spans="1:6" x14ac:dyDescent="0.2">
      <c r="B17" s="99" t="s">
        <v>633</v>
      </c>
      <c r="C17" s="251"/>
      <c r="D17" s="240">
        <v>0</v>
      </c>
      <c r="E17" s="235">
        <v>0</v>
      </c>
      <c r="F17" s="255"/>
    </row>
    <row r="18" spans="1:6" x14ac:dyDescent="0.2">
      <c r="C18" s="242"/>
      <c r="D18" s="237"/>
      <c r="E18" s="237"/>
      <c r="F18" s="255"/>
    </row>
    <row r="19" spans="1:6" x14ac:dyDescent="0.2">
      <c r="B19" s="279" t="s">
        <v>634</v>
      </c>
      <c r="C19" s="242"/>
      <c r="D19" s="244"/>
      <c r="E19" s="244"/>
      <c r="F19" s="257"/>
    </row>
    <row r="20" spans="1:6" x14ac:dyDescent="0.2">
      <c r="A20" s="448"/>
      <c r="C20" s="449"/>
      <c r="D20" s="449"/>
      <c r="E20" s="449"/>
      <c r="F20" s="258" t="s">
        <v>22</v>
      </c>
    </row>
    <row r="21" spans="1:6" x14ac:dyDescent="0.2">
      <c r="A21" s="448"/>
      <c r="C21" s="449"/>
      <c r="D21" s="449"/>
      <c r="E21" s="449"/>
      <c r="F21" s="257"/>
    </row>
    <row r="22" spans="1:6" x14ac:dyDescent="0.2">
      <c r="D22" s="237"/>
      <c r="E22" s="237"/>
      <c r="F22" s="99"/>
    </row>
    <row r="23" spans="1:6" x14ac:dyDescent="0.2">
      <c r="A23" s="448">
        <v>3</v>
      </c>
      <c r="B23" s="6" t="s">
        <v>1254</v>
      </c>
      <c r="C23" s="199"/>
      <c r="D23" s="199"/>
      <c r="E23" s="257"/>
      <c r="F23" s="99"/>
    </row>
    <row r="24" spans="1:6" x14ac:dyDescent="0.2">
      <c r="A24" s="448"/>
      <c r="B24" s="221"/>
      <c r="C24" s="246"/>
      <c r="D24" s="246"/>
      <c r="E24" s="257"/>
      <c r="F24" s="99"/>
    </row>
    <row r="25" spans="1:6" x14ac:dyDescent="0.2">
      <c r="A25" s="448"/>
      <c r="D25" s="224" t="s">
        <v>1146</v>
      </c>
      <c r="E25" s="224" t="s">
        <v>1146</v>
      </c>
      <c r="F25" s="99"/>
    </row>
    <row r="26" spans="1:6" x14ac:dyDescent="0.2">
      <c r="A26" s="448"/>
      <c r="D26" s="199"/>
      <c r="E26" s="199"/>
      <c r="F26" s="99"/>
    </row>
    <row r="27" spans="1:6" x14ac:dyDescent="0.2">
      <c r="A27" s="448"/>
      <c r="B27" s="99" t="s">
        <v>998</v>
      </c>
      <c r="D27" s="237">
        <v>1448745.31</v>
      </c>
      <c r="E27" s="237">
        <v>612074</v>
      </c>
      <c r="F27" s="99"/>
    </row>
    <row r="28" spans="1:6" x14ac:dyDescent="0.2">
      <c r="A28" s="448"/>
      <c r="B28" s="99" t="s">
        <v>635</v>
      </c>
      <c r="D28" s="237">
        <v>0</v>
      </c>
      <c r="E28" s="237">
        <v>0</v>
      </c>
      <c r="F28" s="99"/>
    </row>
    <row r="29" spans="1:6" x14ac:dyDescent="0.2">
      <c r="A29" s="448"/>
      <c r="B29" s="99" t="s">
        <v>999</v>
      </c>
      <c r="D29" s="237">
        <v>6380</v>
      </c>
      <c r="E29" s="237">
        <v>44976</v>
      </c>
      <c r="F29" s="99"/>
    </row>
    <row r="30" spans="1:6" x14ac:dyDescent="0.2">
      <c r="A30" s="448"/>
      <c r="B30" s="99" t="s">
        <v>565</v>
      </c>
      <c r="D30" s="237">
        <v>282016</v>
      </c>
      <c r="E30" s="237">
        <v>149679</v>
      </c>
      <c r="F30" s="99"/>
    </row>
    <row r="31" spans="1:6" hidden="1" x14ac:dyDescent="0.2">
      <c r="A31" s="448"/>
      <c r="E31" s="237">
        <v>0</v>
      </c>
      <c r="F31" s="99"/>
    </row>
    <row r="32" spans="1:6" ht="13.5" thickBot="1" x14ac:dyDescent="0.25">
      <c r="A32" s="448"/>
      <c r="B32" s="221" t="s">
        <v>613</v>
      </c>
      <c r="D32" s="153">
        <v>1737141.31</v>
      </c>
      <c r="E32" s="153">
        <v>806729</v>
      </c>
      <c r="F32" s="99"/>
    </row>
    <row r="33" spans="1:19" ht="13.5" thickTop="1" x14ac:dyDescent="0.2">
      <c r="A33" s="448"/>
      <c r="B33" s="221"/>
      <c r="C33" s="199"/>
      <c r="D33" s="199"/>
      <c r="E33" s="257"/>
      <c r="F33" s="99"/>
    </row>
    <row r="34" spans="1:19" x14ac:dyDescent="0.2">
      <c r="A34" s="448"/>
      <c r="B34" s="99" t="s">
        <v>997</v>
      </c>
      <c r="C34" s="199"/>
      <c r="D34" s="199"/>
      <c r="E34" s="257"/>
      <c r="F34" s="99"/>
      <c r="R34" s="99">
        <v>11</v>
      </c>
      <c r="S34" s="99" t="s">
        <v>404</v>
      </c>
    </row>
    <row r="35" spans="1:19" x14ac:dyDescent="0.2">
      <c r="A35" s="448"/>
      <c r="B35" s="221"/>
      <c r="C35" s="199"/>
      <c r="D35" s="199"/>
      <c r="E35" s="257"/>
      <c r="F35" s="99"/>
    </row>
    <row r="36" spans="1:19" x14ac:dyDescent="0.2">
      <c r="A36" s="448"/>
      <c r="B36" s="221" t="s">
        <v>1264</v>
      </c>
      <c r="C36" s="448"/>
      <c r="D36" s="448"/>
      <c r="E36" s="253"/>
      <c r="F36" s="99"/>
    </row>
    <row r="37" spans="1:19" x14ac:dyDescent="0.2">
      <c r="A37" s="448"/>
      <c r="B37" s="99" t="s">
        <v>345</v>
      </c>
      <c r="D37" s="261">
        <v>213033</v>
      </c>
      <c r="E37" s="262">
        <v>102928</v>
      </c>
    </row>
    <row r="38" spans="1:19" x14ac:dyDescent="0.2">
      <c r="A38" s="448"/>
      <c r="B38" s="99" t="s">
        <v>346</v>
      </c>
      <c r="D38" s="261">
        <v>75959</v>
      </c>
      <c r="E38" s="262">
        <v>33219</v>
      </c>
    </row>
    <row r="39" spans="1:19" x14ac:dyDescent="0.2">
      <c r="A39" s="448"/>
      <c r="B39" s="99" t="s">
        <v>347</v>
      </c>
      <c r="D39" s="261">
        <v>77081</v>
      </c>
      <c r="E39" s="262">
        <v>40715</v>
      </c>
    </row>
    <row r="40" spans="1:19" x14ac:dyDescent="0.2">
      <c r="A40" s="448"/>
      <c r="B40" s="99" t="s">
        <v>348</v>
      </c>
      <c r="D40" s="261">
        <v>68117</v>
      </c>
      <c r="E40" s="262">
        <v>5003</v>
      </c>
    </row>
    <row r="41" spans="1:19" x14ac:dyDescent="0.2">
      <c r="A41" s="448"/>
      <c r="B41" s="99" t="s">
        <v>630</v>
      </c>
      <c r="D41" s="261">
        <v>73404.31</v>
      </c>
      <c r="E41" s="262">
        <v>26352</v>
      </c>
    </row>
    <row r="42" spans="1:19" x14ac:dyDescent="0.2">
      <c r="A42" s="448"/>
      <c r="B42" s="99" t="s">
        <v>631</v>
      </c>
      <c r="D42" s="261">
        <v>1897537</v>
      </c>
      <c r="E42" s="262">
        <v>2384</v>
      </c>
    </row>
    <row r="43" spans="1:19" x14ac:dyDescent="0.2">
      <c r="A43" s="448"/>
      <c r="B43" s="263" t="s">
        <v>1001</v>
      </c>
      <c r="C43" s="263"/>
      <c r="D43" s="261">
        <v>0</v>
      </c>
      <c r="E43" s="262">
        <v>1174819</v>
      </c>
    </row>
    <row r="44" spans="1:19" x14ac:dyDescent="0.2">
      <c r="A44" s="448"/>
      <c r="B44" s="263" t="s">
        <v>1002</v>
      </c>
      <c r="C44" s="263"/>
      <c r="D44" s="261">
        <v>-956386</v>
      </c>
      <c r="E44" s="262">
        <v>-773344</v>
      </c>
      <c r="F44" s="99"/>
      <c r="G44" s="262"/>
    </row>
    <row r="45" spans="1:19" ht="37.5" customHeight="1" thickBot="1" x14ac:dyDescent="0.25">
      <c r="A45" s="448"/>
      <c r="B45" s="221" t="s">
        <v>170</v>
      </c>
      <c r="C45" s="221"/>
      <c r="D45" s="153">
        <v>1448745.31</v>
      </c>
      <c r="E45" s="153">
        <v>612076</v>
      </c>
      <c r="F45" s="99"/>
    </row>
    <row r="46" spans="1:19" ht="37.5" customHeight="1" thickTop="1" x14ac:dyDescent="0.2">
      <c r="A46" s="537"/>
      <c r="B46" s="221"/>
      <c r="C46" s="576"/>
      <c r="D46" s="199"/>
      <c r="E46" s="199"/>
      <c r="F46" s="99"/>
    </row>
    <row r="47" spans="1:19" x14ac:dyDescent="0.2">
      <c r="A47" s="448"/>
      <c r="B47" s="221"/>
      <c r="C47" s="247"/>
      <c r="D47" s="247"/>
      <c r="E47" s="253"/>
      <c r="F47" s="99"/>
    </row>
    <row r="48" spans="1:19" hidden="1" x14ac:dyDescent="0.2">
      <c r="A48" s="448"/>
      <c r="B48" s="245" t="s">
        <v>351</v>
      </c>
      <c r="C48" s="261"/>
      <c r="D48" s="261"/>
      <c r="E48" s="253"/>
      <c r="F48" s="99"/>
    </row>
    <row r="49" spans="1:6" hidden="1" x14ac:dyDescent="0.2">
      <c r="A49" s="448"/>
      <c r="B49" s="99" t="s">
        <v>352</v>
      </c>
      <c r="C49" s="261"/>
      <c r="D49" s="261"/>
      <c r="E49" s="253"/>
      <c r="F49" s="99"/>
    </row>
    <row r="50" spans="1:6" hidden="1" x14ac:dyDescent="0.2">
      <c r="A50" s="448"/>
      <c r="B50" s="99" t="s">
        <v>346</v>
      </c>
      <c r="C50" s="261"/>
      <c r="D50" s="261"/>
      <c r="E50" s="253"/>
      <c r="F50" s="99"/>
    </row>
    <row r="51" spans="1:6" hidden="1" x14ac:dyDescent="0.2">
      <c r="A51" s="448"/>
      <c r="B51" s="99" t="s">
        <v>353</v>
      </c>
      <c r="C51" s="261"/>
      <c r="D51" s="261"/>
      <c r="E51" s="253"/>
      <c r="F51" s="99"/>
    </row>
    <row r="52" spans="1:6" hidden="1" x14ac:dyDescent="0.2">
      <c r="A52" s="448"/>
      <c r="B52" s="99" t="s">
        <v>354</v>
      </c>
      <c r="C52" s="261"/>
      <c r="D52" s="261"/>
      <c r="E52" s="253"/>
      <c r="F52" s="99"/>
    </row>
    <row r="53" spans="1:6" hidden="1" x14ac:dyDescent="0.2">
      <c r="A53" s="448"/>
      <c r="B53" s="99" t="s">
        <v>355</v>
      </c>
      <c r="C53" s="261"/>
      <c r="D53" s="261"/>
      <c r="E53" s="253"/>
      <c r="F53" s="99"/>
    </row>
    <row r="54" spans="1:6" hidden="1" x14ac:dyDescent="0.2">
      <c r="A54" s="448"/>
      <c r="B54" s="263" t="s">
        <v>350</v>
      </c>
      <c r="C54" s="261"/>
      <c r="D54" s="261"/>
      <c r="E54" s="253"/>
      <c r="F54" s="99"/>
    </row>
    <row r="55" spans="1:6" ht="13.5" hidden="1" thickBot="1" x14ac:dyDescent="0.25">
      <c r="A55" s="448"/>
      <c r="B55" s="221" t="s">
        <v>170</v>
      </c>
      <c r="D55" s="153">
        <v>0</v>
      </c>
      <c r="E55" s="153">
        <v>0</v>
      </c>
      <c r="F55" s="99"/>
    </row>
    <row r="56" spans="1:6" ht="13.5" hidden="1" thickTop="1" x14ac:dyDescent="0.2">
      <c r="A56" s="448"/>
      <c r="F56" s="99"/>
    </row>
    <row r="57" spans="1:6" ht="38.25" x14ac:dyDescent="0.2">
      <c r="A57" s="448"/>
      <c r="B57" s="248" t="s">
        <v>356</v>
      </c>
      <c r="D57" s="243" t="s">
        <v>357</v>
      </c>
      <c r="E57" s="243" t="s">
        <v>358</v>
      </c>
      <c r="F57" s="99"/>
    </row>
    <row r="58" spans="1:6" x14ac:dyDescent="0.2">
      <c r="A58" s="448"/>
      <c r="F58" s="99"/>
    </row>
    <row r="59" spans="1:6" x14ac:dyDescent="0.2">
      <c r="A59" s="448"/>
      <c r="D59" s="261"/>
      <c r="E59" s="261"/>
      <c r="F59" s="99"/>
    </row>
    <row r="60" spans="1:6" x14ac:dyDescent="0.2">
      <c r="A60" s="448"/>
      <c r="B60" s="221"/>
      <c r="D60" s="448" t="s">
        <v>1146</v>
      </c>
      <c r="E60" s="448" t="s">
        <v>1146</v>
      </c>
      <c r="F60" s="99"/>
    </row>
    <row r="61" spans="1:6" x14ac:dyDescent="0.2">
      <c r="A61" s="448"/>
      <c r="B61" s="221" t="s">
        <v>1180</v>
      </c>
      <c r="D61" s="244"/>
      <c r="E61" s="244"/>
      <c r="F61" s="99"/>
    </row>
    <row r="62" spans="1:6" x14ac:dyDescent="0.2">
      <c r="A62" s="448"/>
      <c r="B62" s="99" t="s">
        <v>352</v>
      </c>
      <c r="D62" s="261">
        <v>23427.37</v>
      </c>
      <c r="E62" s="261">
        <v>189605.62999999998</v>
      </c>
      <c r="F62" s="99"/>
    </row>
    <row r="63" spans="1:6" x14ac:dyDescent="0.2">
      <c r="A63" s="448"/>
      <c r="B63" s="99" t="s">
        <v>346</v>
      </c>
      <c r="D63" s="261">
        <v>0</v>
      </c>
      <c r="E63" s="261">
        <v>75958.850000000006</v>
      </c>
      <c r="F63" s="99"/>
    </row>
    <row r="64" spans="1:6" x14ac:dyDescent="0.2">
      <c r="A64" s="448"/>
      <c r="B64" s="99" t="s">
        <v>347</v>
      </c>
      <c r="D64" s="261">
        <v>0</v>
      </c>
      <c r="E64" s="261">
        <v>77080.88</v>
      </c>
      <c r="F64" s="99"/>
    </row>
    <row r="65" spans="1:8" x14ac:dyDescent="0.2">
      <c r="A65" s="448"/>
      <c r="B65" s="99" t="s">
        <v>348</v>
      </c>
      <c r="D65" s="261">
        <v>0</v>
      </c>
      <c r="E65" s="261">
        <v>68116.92</v>
      </c>
      <c r="F65" s="99"/>
    </row>
    <row r="66" spans="1:8" x14ac:dyDescent="0.2">
      <c r="A66" s="448"/>
      <c r="B66" s="99" t="s">
        <v>349</v>
      </c>
      <c r="D66" s="261">
        <v>800</v>
      </c>
      <c r="E66" s="261">
        <v>1970141.1099999999</v>
      </c>
      <c r="F66" s="99"/>
    </row>
    <row r="67" spans="1:8" x14ac:dyDescent="0.2">
      <c r="A67" s="448"/>
      <c r="B67" s="263" t="s">
        <v>359</v>
      </c>
      <c r="D67" s="264"/>
      <c r="E67" s="264"/>
      <c r="F67" s="99"/>
    </row>
    <row r="68" spans="1:8" x14ac:dyDescent="0.2">
      <c r="A68" s="448"/>
      <c r="B68" s="99" t="s">
        <v>591</v>
      </c>
      <c r="D68" s="241">
        <v>24227.37</v>
      </c>
      <c r="E68" s="241">
        <v>2380903.3899999997</v>
      </c>
      <c r="F68" s="99"/>
    </row>
    <row r="69" spans="1:8" x14ac:dyDescent="0.2">
      <c r="A69" s="448"/>
      <c r="B69" s="99" t="s">
        <v>306</v>
      </c>
      <c r="D69" s="244">
        <v>0</v>
      </c>
      <c r="E69" s="244">
        <v>-956386</v>
      </c>
      <c r="F69" s="99"/>
    </row>
    <row r="70" spans="1:8" ht="13.5" thickBot="1" x14ac:dyDescent="0.25">
      <c r="A70" s="448"/>
      <c r="B70" s="221" t="s">
        <v>360</v>
      </c>
      <c r="D70" s="249">
        <v>24227.37</v>
      </c>
      <c r="E70" s="249">
        <v>1424517.3899999997</v>
      </c>
      <c r="F70" s="99"/>
    </row>
    <row r="71" spans="1:8" ht="13.5" thickTop="1" x14ac:dyDescent="0.2">
      <c r="A71" s="448"/>
      <c r="B71" s="221"/>
      <c r="D71" s="247"/>
      <c r="E71" s="247"/>
      <c r="F71" s="99"/>
    </row>
    <row r="72" spans="1:8" x14ac:dyDescent="0.2">
      <c r="A72" s="448"/>
      <c r="B72" s="221"/>
      <c r="D72" s="247"/>
      <c r="E72" s="247"/>
      <c r="F72" s="99"/>
    </row>
    <row r="73" spans="1:8" x14ac:dyDescent="0.2">
      <c r="A73" s="448"/>
      <c r="D73" s="448" t="s">
        <v>1146</v>
      </c>
      <c r="E73" s="448" t="s">
        <v>1146</v>
      </c>
      <c r="F73" s="99"/>
    </row>
    <row r="74" spans="1:8" x14ac:dyDescent="0.2">
      <c r="A74" s="448"/>
      <c r="B74" s="221" t="s">
        <v>1026</v>
      </c>
      <c r="F74" s="99"/>
    </row>
    <row r="75" spans="1:8" x14ac:dyDescent="0.2">
      <c r="A75" s="448"/>
      <c r="B75" s="99" t="s">
        <v>352</v>
      </c>
      <c r="D75" s="261">
        <v>9135</v>
      </c>
      <c r="E75" s="261">
        <v>93794</v>
      </c>
      <c r="F75" s="99"/>
    </row>
    <row r="76" spans="1:8" x14ac:dyDescent="0.2">
      <c r="A76" s="448"/>
      <c r="B76" s="99" t="s">
        <v>346</v>
      </c>
      <c r="D76" s="261">
        <v>2173</v>
      </c>
      <c r="E76" s="261">
        <v>31261</v>
      </c>
      <c r="F76" s="99"/>
    </row>
    <row r="77" spans="1:8" x14ac:dyDescent="0.2">
      <c r="A77" s="448"/>
      <c r="B77" s="99" t="s">
        <v>347</v>
      </c>
      <c r="D77" s="261">
        <v>13760</v>
      </c>
      <c r="E77" s="261">
        <v>26955</v>
      </c>
      <c r="F77" s="99"/>
    </row>
    <row r="78" spans="1:8" x14ac:dyDescent="0.2">
      <c r="A78" s="448"/>
      <c r="B78" s="99" t="s">
        <v>348</v>
      </c>
      <c r="D78" s="261">
        <v>3169</v>
      </c>
      <c r="E78" s="261">
        <v>1833</v>
      </c>
      <c r="F78" s="99"/>
    </row>
    <row r="79" spans="1:8" x14ac:dyDescent="0.2">
      <c r="A79" s="448"/>
      <c r="B79" s="99" t="s">
        <v>630</v>
      </c>
      <c r="D79" s="261"/>
      <c r="E79" s="261">
        <v>26353</v>
      </c>
      <c r="F79" s="99"/>
    </row>
    <row r="80" spans="1:8" x14ac:dyDescent="0.2">
      <c r="A80" s="448"/>
      <c r="B80" s="99" t="s">
        <v>631</v>
      </c>
      <c r="D80" s="261"/>
      <c r="E80" s="261">
        <v>2384</v>
      </c>
      <c r="F80" s="99"/>
      <c r="H80" s="261"/>
    </row>
    <row r="81" spans="1:8" x14ac:dyDescent="0.2">
      <c r="A81" s="448"/>
      <c r="B81" s="263" t="s">
        <v>1000</v>
      </c>
      <c r="D81" s="261">
        <v>2927</v>
      </c>
      <c r="E81" s="261">
        <v>1171891</v>
      </c>
      <c r="F81" s="99"/>
      <c r="H81" s="261"/>
    </row>
    <row r="82" spans="1:8" x14ac:dyDescent="0.2">
      <c r="A82" s="448"/>
      <c r="B82" s="99" t="s">
        <v>306</v>
      </c>
      <c r="D82" s="244"/>
      <c r="E82" s="244">
        <v>-773344</v>
      </c>
      <c r="F82" s="257"/>
    </row>
    <row r="83" spans="1:8" ht="13.5" thickBot="1" x14ac:dyDescent="0.25">
      <c r="A83" s="448"/>
      <c r="B83" s="221" t="s">
        <v>360</v>
      </c>
      <c r="D83" s="249">
        <v>31164</v>
      </c>
      <c r="E83" s="249">
        <v>581127</v>
      </c>
    </row>
    <row r="84" spans="1:8" ht="13.5" thickTop="1" x14ac:dyDescent="0.2">
      <c r="A84" s="448"/>
      <c r="B84" s="221"/>
      <c r="C84" s="247"/>
      <c r="D84" s="247"/>
      <c r="E84" s="257"/>
      <c r="F84" s="257"/>
    </row>
    <row r="85" spans="1:8" hidden="1" x14ac:dyDescent="0.2">
      <c r="A85" s="448"/>
      <c r="C85" s="448"/>
      <c r="D85" s="448"/>
      <c r="E85" s="255" t="s">
        <v>24</v>
      </c>
      <c r="F85" s="255" t="s">
        <v>24</v>
      </c>
    </row>
    <row r="86" spans="1:8" hidden="1" x14ac:dyDescent="0.2">
      <c r="A86" s="448"/>
      <c r="B86" s="245" t="s">
        <v>307</v>
      </c>
      <c r="C86" s="448"/>
      <c r="D86" s="448"/>
      <c r="E86" s="255"/>
      <c r="F86" s="257"/>
    </row>
    <row r="87" spans="1:8" hidden="1" x14ac:dyDescent="0.2">
      <c r="A87" s="448"/>
      <c r="B87" s="221"/>
      <c r="C87" s="242"/>
      <c r="D87" s="242"/>
      <c r="E87" s="257"/>
      <c r="F87" s="257"/>
    </row>
    <row r="88" spans="1:8" hidden="1" x14ac:dyDescent="0.2">
      <c r="A88" s="448"/>
      <c r="B88" s="99" t="s">
        <v>361</v>
      </c>
      <c r="C88" s="244">
        <f>D92</f>
        <v>10867937</v>
      </c>
      <c r="D88" s="244">
        <v>90201</v>
      </c>
      <c r="E88" s="257"/>
      <c r="F88" s="257"/>
    </row>
    <row r="89" spans="1:8" hidden="1" x14ac:dyDescent="0.2">
      <c r="A89" s="448"/>
      <c r="B89" s="99" t="s">
        <v>362</v>
      </c>
      <c r="C89" s="244">
        <v>715018</v>
      </c>
      <c r="D89" s="244">
        <v>10777736</v>
      </c>
      <c r="E89" s="257"/>
      <c r="F89" s="257"/>
    </row>
    <row r="90" spans="1:8" hidden="1" x14ac:dyDescent="0.2">
      <c r="A90" s="448"/>
      <c r="B90" s="99" t="s">
        <v>308</v>
      </c>
      <c r="C90" s="244">
        <v>0</v>
      </c>
      <c r="D90" s="244">
        <v>0</v>
      </c>
      <c r="E90" s="257"/>
      <c r="F90" s="257"/>
    </row>
    <row r="91" spans="1:8" hidden="1" x14ac:dyDescent="0.2">
      <c r="A91" s="448"/>
      <c r="B91" s="99" t="s">
        <v>363</v>
      </c>
      <c r="C91" s="244">
        <v>0</v>
      </c>
      <c r="D91" s="244">
        <v>0</v>
      </c>
      <c r="E91" s="257"/>
      <c r="F91" s="257"/>
    </row>
    <row r="92" spans="1:8" ht="13.5" hidden="1" thickBot="1" x14ac:dyDescent="0.25">
      <c r="A92" s="448"/>
      <c r="B92" s="221" t="s">
        <v>74</v>
      </c>
      <c r="C92" s="153">
        <f>SUM(C88:C91)</f>
        <v>11582955</v>
      </c>
      <c r="D92" s="153">
        <v>10867937</v>
      </c>
      <c r="E92" s="257"/>
      <c r="F92" s="257"/>
    </row>
    <row r="93" spans="1:8" hidden="1" x14ac:dyDescent="0.2">
      <c r="D93" s="242"/>
      <c r="E93" s="242"/>
      <c r="F93" s="255" t="s">
        <v>24</v>
      </c>
    </row>
    <row r="94" spans="1:8" hidden="1" x14ac:dyDescent="0.2">
      <c r="D94" s="242"/>
      <c r="E94" s="242"/>
      <c r="F94" s="257"/>
    </row>
    <row r="95" spans="1:8" hidden="1" x14ac:dyDescent="0.2">
      <c r="C95" s="242"/>
      <c r="D95" s="244"/>
      <c r="E95" s="244"/>
      <c r="F95" s="257"/>
    </row>
    <row r="96" spans="1:8" hidden="1" x14ac:dyDescent="0.2">
      <c r="B96" s="245" t="s">
        <v>554</v>
      </c>
      <c r="C96" s="242"/>
      <c r="D96" s="244"/>
      <c r="E96" s="244"/>
      <c r="F96" s="257"/>
    </row>
    <row r="97" spans="2:6" hidden="1" x14ac:dyDescent="0.2">
      <c r="C97" s="242"/>
      <c r="D97" s="244"/>
      <c r="E97" s="244"/>
      <c r="F97" s="257"/>
    </row>
    <row r="98" spans="2:6" ht="38.25" hidden="1" x14ac:dyDescent="0.2">
      <c r="B98" s="279" t="s">
        <v>945</v>
      </c>
      <c r="C98" s="242"/>
      <c r="D98" s="244"/>
      <c r="E98" s="244"/>
      <c r="F98" s="257"/>
    </row>
    <row r="99" spans="2:6" hidden="1" x14ac:dyDescent="0.2">
      <c r="B99" s="265" t="s">
        <v>555</v>
      </c>
      <c r="C99" s="242"/>
      <c r="D99" s="244"/>
      <c r="E99" s="244"/>
      <c r="F99" s="257"/>
    </row>
    <row r="100" spans="2:6" hidden="1" x14ac:dyDescent="0.2">
      <c r="B100" s="279" t="s">
        <v>559</v>
      </c>
      <c r="C100" s="242"/>
      <c r="D100" s="244"/>
      <c r="E100" s="244"/>
      <c r="F100" s="257"/>
    </row>
    <row r="101" spans="2:6" hidden="1" x14ac:dyDescent="0.2">
      <c r="B101" s="279" t="s">
        <v>560</v>
      </c>
      <c r="C101" s="242"/>
      <c r="D101" s="244"/>
      <c r="E101" s="244"/>
      <c r="F101" s="257"/>
    </row>
    <row r="102" spans="2:6" hidden="1" x14ac:dyDescent="0.2">
      <c r="B102" s="279" t="s">
        <v>561</v>
      </c>
      <c r="C102" s="242"/>
      <c r="D102" s="244"/>
      <c r="E102" s="244"/>
      <c r="F102" s="257"/>
    </row>
    <row r="103" spans="2:6" hidden="1" x14ac:dyDescent="0.2">
      <c r="C103" s="242"/>
      <c r="D103" s="244"/>
      <c r="E103" s="244"/>
      <c r="F103" s="257"/>
    </row>
    <row r="104" spans="2:6" hidden="1" x14ac:dyDescent="0.2">
      <c r="B104" s="245" t="s">
        <v>556</v>
      </c>
      <c r="C104" s="242"/>
      <c r="D104" s="244"/>
      <c r="E104" s="244"/>
      <c r="F104" s="255" t="s">
        <v>389</v>
      </c>
    </row>
    <row r="105" spans="2:6" hidden="1" x14ac:dyDescent="0.2">
      <c r="C105" s="242"/>
      <c r="D105" s="244"/>
      <c r="E105" s="244"/>
      <c r="F105" s="257"/>
    </row>
    <row r="106" spans="2:6" ht="25.5" hidden="1" x14ac:dyDescent="0.2">
      <c r="B106" s="279" t="s">
        <v>557</v>
      </c>
      <c r="C106" s="242"/>
      <c r="D106" s="244"/>
      <c r="E106" s="244"/>
      <c r="F106" s="257"/>
    </row>
    <row r="107" spans="2:6" hidden="1" x14ac:dyDescent="0.2">
      <c r="B107" s="279" t="s">
        <v>558</v>
      </c>
      <c r="C107" s="242"/>
      <c r="D107" s="244"/>
      <c r="E107" s="244"/>
      <c r="F107" s="257"/>
    </row>
    <row r="108" spans="2:6" hidden="1" x14ac:dyDescent="0.2">
      <c r="B108" s="279" t="s">
        <v>564</v>
      </c>
      <c r="C108" s="242"/>
      <c r="D108" s="244"/>
      <c r="E108" s="244"/>
      <c r="F108" s="257"/>
    </row>
    <row r="109" spans="2:6" hidden="1" x14ac:dyDescent="0.2">
      <c r="B109" s="279" t="s">
        <v>562</v>
      </c>
      <c r="C109" s="242"/>
      <c r="D109" s="244"/>
      <c r="E109" s="244"/>
      <c r="F109" s="257"/>
    </row>
    <row r="110" spans="2:6" hidden="1" x14ac:dyDescent="0.2">
      <c r="B110" s="279" t="s">
        <v>563</v>
      </c>
      <c r="C110" s="242"/>
      <c r="D110" s="244"/>
      <c r="E110" s="244"/>
      <c r="F110" s="257"/>
    </row>
    <row r="111" spans="2:6" hidden="1" x14ac:dyDescent="0.2">
      <c r="B111" s="279"/>
      <c r="C111" s="242"/>
      <c r="D111" s="244"/>
      <c r="E111" s="244"/>
      <c r="F111" s="257"/>
    </row>
    <row r="112" spans="2:6" ht="25.5" hidden="1" x14ac:dyDescent="0.2">
      <c r="B112" s="279" t="s">
        <v>459</v>
      </c>
      <c r="C112" s="242"/>
      <c r="F112" s="257"/>
    </row>
    <row r="113" spans="1:6" hidden="1" x14ac:dyDescent="0.2">
      <c r="C113" s="242"/>
      <c r="D113" s="303"/>
      <c r="E113" s="303"/>
      <c r="F113" s="257"/>
    </row>
    <row r="114" spans="1:6" hidden="1" x14ac:dyDescent="0.2">
      <c r="C114" s="242"/>
      <c r="D114" s="303"/>
      <c r="E114" s="303"/>
      <c r="F114" s="257"/>
    </row>
    <row r="115" spans="1:6" hidden="1" x14ac:dyDescent="0.2">
      <c r="A115" s="303" t="e">
        <f>#REF!+1</f>
        <v>#REF!</v>
      </c>
      <c r="B115" s="221" t="s">
        <v>13</v>
      </c>
      <c r="C115" s="242"/>
      <c r="D115" s="303"/>
      <c r="E115" s="303"/>
      <c r="F115" s="255" t="s">
        <v>389</v>
      </c>
    </row>
    <row r="116" spans="1:6" hidden="1" x14ac:dyDescent="0.2">
      <c r="B116" s="221"/>
      <c r="C116" s="242"/>
      <c r="D116" s="242"/>
      <c r="E116" s="242"/>
    </row>
    <row r="117" spans="1:6" hidden="1" x14ac:dyDescent="0.2">
      <c r="B117" s="99" t="s">
        <v>364</v>
      </c>
      <c r="C117" s="242"/>
      <c r="D117" s="244" t="e">
        <v>#REF!</v>
      </c>
      <c r="E117" s="244" t="e">
        <v>#REF!</v>
      </c>
    </row>
    <row r="118" spans="1:6" hidden="1" x14ac:dyDescent="0.2">
      <c r="B118" s="99" t="s">
        <v>624</v>
      </c>
      <c r="C118" s="242"/>
      <c r="D118" s="244" t="e">
        <v>#REF!</v>
      </c>
      <c r="E118" s="244" t="e">
        <v>#REF!</v>
      </c>
    </row>
    <row r="119" spans="1:6" hidden="1" x14ac:dyDescent="0.2">
      <c r="B119" s="99" t="s">
        <v>305</v>
      </c>
      <c r="D119" s="244" t="e">
        <v>#REF!</v>
      </c>
      <c r="E119" s="244" t="e">
        <v>#REF!</v>
      </c>
      <c r="F119" s="255" t="s">
        <v>389</v>
      </c>
    </row>
    <row r="120" spans="1:6" hidden="1" x14ac:dyDescent="0.2">
      <c r="B120" s="99" t="s">
        <v>365</v>
      </c>
      <c r="D120" s="244" t="e">
        <v>#REF!</v>
      </c>
      <c r="E120" s="244" t="e">
        <v>#REF!</v>
      </c>
    </row>
    <row r="121" spans="1:6" hidden="1" x14ac:dyDescent="0.2">
      <c r="B121" s="99" t="s">
        <v>946</v>
      </c>
      <c r="C121" s="266" t="s">
        <v>104</v>
      </c>
      <c r="D121" s="244" t="e">
        <v>#REF!</v>
      </c>
      <c r="E121" s="244" t="e">
        <v>#REF!</v>
      </c>
      <c r="F121" s="257"/>
    </row>
    <row r="122" spans="1:6" hidden="1" x14ac:dyDescent="0.2">
      <c r="B122" s="99" t="s">
        <v>565</v>
      </c>
      <c r="D122" s="244" t="e">
        <v>#REF!</v>
      </c>
      <c r="E122" s="244" t="e">
        <v>#REF!</v>
      </c>
      <c r="F122" s="257"/>
    </row>
    <row r="123" spans="1:6" hidden="1" x14ac:dyDescent="0.2">
      <c r="B123" s="99" t="s">
        <v>41</v>
      </c>
      <c r="D123" s="244" t="e">
        <v>#REF!</v>
      </c>
      <c r="E123" s="244" t="e">
        <v>#REF!</v>
      </c>
      <c r="F123" s="257"/>
    </row>
    <row r="124" spans="1:6" ht="13.5" hidden="1" thickBot="1" x14ac:dyDescent="0.25">
      <c r="B124" s="221" t="s">
        <v>366</v>
      </c>
      <c r="C124" s="221"/>
      <c r="D124" s="153" t="e">
        <v>#REF!</v>
      </c>
      <c r="E124" s="153" t="e">
        <v>#REF!</v>
      </c>
      <c r="F124" s="255" t="s">
        <v>388</v>
      </c>
    </row>
    <row r="125" spans="1:6" x14ac:dyDescent="0.2">
      <c r="B125" s="130"/>
      <c r="C125" s="221"/>
      <c r="D125" s="250"/>
      <c r="E125" s="250"/>
      <c r="F125" s="255"/>
    </row>
    <row r="126" spans="1:6" x14ac:dyDescent="0.2">
      <c r="B126" s="130"/>
      <c r="C126" s="221"/>
      <c r="D126" s="303"/>
      <c r="E126" s="303"/>
      <c r="F126" s="267"/>
    </row>
    <row r="127" spans="1:6" hidden="1" x14ac:dyDescent="0.2">
      <c r="A127" s="303">
        <f>A23+1</f>
        <v>4</v>
      </c>
      <c r="B127" s="130" t="s">
        <v>304</v>
      </c>
      <c r="D127" s="303"/>
      <c r="E127" s="303"/>
      <c r="F127" s="267"/>
    </row>
    <row r="128" spans="1:6" hidden="1" x14ac:dyDescent="0.2">
      <c r="B128" s="138"/>
      <c r="D128" s="242"/>
      <c r="E128" s="242"/>
      <c r="F128" s="267"/>
    </row>
    <row r="129" spans="1:20" ht="13.5" hidden="1" thickBot="1" x14ac:dyDescent="0.25">
      <c r="B129" s="138" t="s">
        <v>539</v>
      </c>
      <c r="D129" s="260" t="e">
        <v>#REF!</v>
      </c>
      <c r="E129" s="260" t="e">
        <v>#REF!</v>
      </c>
      <c r="F129" s="267"/>
    </row>
    <row r="130" spans="1:20" ht="13.5" hidden="1" thickTop="1" x14ac:dyDescent="0.2">
      <c r="B130" s="138"/>
      <c r="D130" s="244"/>
      <c r="E130" s="244"/>
      <c r="F130" s="267"/>
    </row>
    <row r="131" spans="1:20" hidden="1" x14ac:dyDescent="0.2">
      <c r="A131" s="303">
        <f>A127</f>
        <v>4</v>
      </c>
      <c r="B131" s="130" t="s">
        <v>15</v>
      </c>
      <c r="C131" s="221"/>
      <c r="D131" s="199"/>
      <c r="E131" s="199"/>
      <c r="F131" s="267"/>
      <c r="S131" s="99">
        <v>12</v>
      </c>
      <c r="T131" s="99" t="s">
        <v>596</v>
      </c>
    </row>
    <row r="132" spans="1:20" hidden="1" x14ac:dyDescent="0.2">
      <c r="B132" s="130"/>
      <c r="C132" s="221"/>
      <c r="D132" s="199"/>
      <c r="E132" s="199"/>
      <c r="F132" s="267"/>
    </row>
    <row r="133" spans="1:20" ht="13.5" hidden="1" thickBot="1" x14ac:dyDescent="0.25">
      <c r="B133" s="138" t="s">
        <v>198</v>
      </c>
      <c r="C133" s="221"/>
      <c r="D133" s="260" t="e">
        <v>#REF!</v>
      </c>
      <c r="E133" s="260" t="e">
        <v>#REF!</v>
      </c>
      <c r="F133" s="267"/>
    </row>
    <row r="134" spans="1:20" x14ac:dyDescent="0.2">
      <c r="B134" s="138"/>
      <c r="C134" s="221"/>
      <c r="D134" s="237"/>
      <c r="E134" s="237"/>
      <c r="F134" s="267"/>
    </row>
    <row r="135" spans="1:20" s="14" customFormat="1" x14ac:dyDescent="0.2">
      <c r="A135" s="538"/>
      <c r="B135" s="138"/>
      <c r="C135" s="138"/>
      <c r="D135" s="568"/>
      <c r="E135" s="568"/>
      <c r="F135" s="105"/>
    </row>
    <row r="136" spans="1:20" s="14" customFormat="1" hidden="1" x14ac:dyDescent="0.2">
      <c r="A136" s="538"/>
      <c r="B136" s="138"/>
      <c r="C136" s="138"/>
      <c r="D136" s="568"/>
      <c r="E136" s="568"/>
      <c r="F136" s="105"/>
    </row>
    <row r="137" spans="1:20" s="14" customFormat="1" hidden="1" x14ac:dyDescent="0.2">
      <c r="A137" s="538">
        <f>A258+1</f>
        <v>1</v>
      </c>
      <c r="B137" s="130" t="s">
        <v>533</v>
      </c>
      <c r="C137" s="138"/>
      <c r="D137" s="268"/>
      <c r="E137" s="268"/>
      <c r="F137" s="107" t="s">
        <v>389</v>
      </c>
    </row>
    <row r="138" spans="1:20" s="14" customFormat="1" hidden="1" x14ac:dyDescent="0.2">
      <c r="A138" s="538"/>
      <c r="B138" s="138"/>
      <c r="C138" s="138"/>
      <c r="D138" s="268"/>
      <c r="E138" s="268"/>
      <c r="F138" s="105"/>
    </row>
    <row r="139" spans="1:20" s="14" customFormat="1" hidden="1" x14ac:dyDescent="0.2">
      <c r="A139" s="538"/>
      <c r="B139" s="138" t="s">
        <v>75</v>
      </c>
      <c r="C139" s="138"/>
      <c r="D139" s="237" t="e">
        <v>#REF!</v>
      </c>
      <c r="E139" s="237" t="e">
        <v>#REF!</v>
      </c>
      <c r="F139" s="105"/>
    </row>
    <row r="140" spans="1:20" s="14" customFormat="1" hidden="1" x14ac:dyDescent="0.2">
      <c r="A140" s="538"/>
      <c r="B140" s="138" t="s">
        <v>144</v>
      </c>
      <c r="C140" s="138"/>
      <c r="D140" s="237" t="e">
        <v>#REF!</v>
      </c>
      <c r="E140" s="237" t="e">
        <v>#REF!</v>
      </c>
      <c r="F140" s="105"/>
    </row>
    <row r="141" spans="1:20" s="14" customFormat="1" hidden="1" x14ac:dyDescent="0.2">
      <c r="A141" s="538"/>
      <c r="B141" s="138"/>
      <c r="C141" s="138"/>
      <c r="D141" s="268"/>
      <c r="E141" s="268"/>
      <c r="F141" s="105"/>
    </row>
    <row r="142" spans="1:20" s="14" customFormat="1" hidden="1" x14ac:dyDescent="0.2">
      <c r="A142" s="538"/>
      <c r="B142" s="130" t="s">
        <v>47</v>
      </c>
      <c r="C142" s="138"/>
      <c r="D142" s="247" t="e">
        <v>#REF!</v>
      </c>
      <c r="E142" s="268" t="e">
        <v>#REF!</v>
      </c>
      <c r="F142" s="105"/>
    </row>
    <row r="143" spans="1:20" s="14" customFormat="1" hidden="1" x14ac:dyDescent="0.2">
      <c r="A143" s="538"/>
      <c r="B143" s="138"/>
      <c r="C143" s="138"/>
      <c r="D143" s="268"/>
      <c r="E143" s="268"/>
      <c r="F143" s="105"/>
    </row>
    <row r="144" spans="1:20" s="14" customFormat="1" ht="38.25" hidden="1" customHeight="1" x14ac:dyDescent="0.2">
      <c r="A144" s="538"/>
      <c r="B144" s="540" t="s">
        <v>316</v>
      </c>
      <c r="C144" s="138"/>
      <c r="D144" s="268"/>
      <c r="E144" s="268"/>
      <c r="F144" s="105"/>
    </row>
    <row r="145" spans="1:6" s="14" customFormat="1" hidden="1" x14ac:dyDescent="0.2">
      <c r="A145" s="538"/>
      <c r="B145" s="138"/>
      <c r="C145" s="138"/>
      <c r="D145" s="268"/>
      <c r="E145" s="268"/>
      <c r="F145" s="105"/>
    </row>
    <row r="146" spans="1:6" s="14" customFormat="1" hidden="1" x14ac:dyDescent="0.2">
      <c r="A146" s="538"/>
      <c r="B146" s="130" t="s">
        <v>76</v>
      </c>
      <c r="C146" s="130"/>
      <c r="D146" s="247"/>
      <c r="E146" s="247"/>
      <c r="F146" s="105"/>
    </row>
    <row r="147" spans="1:6" s="14" customFormat="1" hidden="1" x14ac:dyDescent="0.2">
      <c r="A147" s="538"/>
      <c r="B147" s="138"/>
      <c r="C147" s="138"/>
      <c r="D147" s="268"/>
      <c r="E147" s="268"/>
      <c r="F147" s="105"/>
    </row>
    <row r="148" spans="1:6" s="14" customFormat="1" hidden="1" x14ac:dyDescent="0.2">
      <c r="A148" s="538"/>
      <c r="B148" s="138"/>
      <c r="C148" s="138"/>
      <c r="D148" s="268"/>
      <c r="E148" s="268"/>
      <c r="F148" s="105"/>
    </row>
    <row r="149" spans="1:6" s="14" customFormat="1" hidden="1" x14ac:dyDescent="0.2">
      <c r="A149" s="538">
        <f>A137+1</f>
        <v>2</v>
      </c>
      <c r="B149" s="130" t="s">
        <v>468</v>
      </c>
      <c r="C149" s="138"/>
      <c r="D149" s="237"/>
      <c r="E149" s="237"/>
      <c r="F149" s="107" t="s">
        <v>385</v>
      </c>
    </row>
    <row r="150" spans="1:6" s="14" customFormat="1" hidden="1" x14ac:dyDescent="0.2">
      <c r="A150" s="538"/>
      <c r="B150" s="138"/>
      <c r="C150" s="138"/>
      <c r="D150" s="237"/>
      <c r="E150" s="237"/>
      <c r="F150" s="105"/>
    </row>
    <row r="151" spans="1:6" s="14" customFormat="1" hidden="1" x14ac:dyDescent="0.2">
      <c r="A151" s="538"/>
      <c r="B151" s="138" t="s">
        <v>332</v>
      </c>
      <c r="C151" s="138"/>
      <c r="D151" s="237" t="e">
        <v>#REF!</v>
      </c>
      <c r="E151" s="237" t="e">
        <v>#REF!</v>
      </c>
      <c r="F151" s="105"/>
    </row>
    <row r="152" spans="1:6" s="14" customFormat="1" hidden="1" x14ac:dyDescent="0.2">
      <c r="A152" s="538"/>
      <c r="B152" s="138"/>
      <c r="C152" s="138"/>
      <c r="D152" s="237"/>
      <c r="E152" s="237"/>
      <c r="F152" s="105"/>
    </row>
    <row r="153" spans="1:6" s="14" customFormat="1" ht="25.5" hidden="1" x14ac:dyDescent="0.2">
      <c r="A153" s="538"/>
      <c r="B153" s="540" t="s">
        <v>515</v>
      </c>
      <c r="C153" s="138"/>
      <c r="D153" s="237"/>
      <c r="E153" s="237"/>
      <c r="F153" s="105"/>
    </row>
    <row r="154" spans="1:6" s="14" customFormat="1" hidden="1" x14ac:dyDescent="0.2">
      <c r="A154" s="538"/>
      <c r="B154" s="540"/>
      <c r="C154" s="138"/>
      <c r="D154" s="268"/>
      <c r="E154" s="268"/>
      <c r="F154" s="105"/>
    </row>
    <row r="155" spans="1:6" s="14" customFormat="1" hidden="1" x14ac:dyDescent="0.2">
      <c r="A155" s="538"/>
      <c r="B155" s="540"/>
      <c r="C155" s="138"/>
      <c r="D155" s="268"/>
      <c r="E155" s="268"/>
      <c r="F155" s="105"/>
    </row>
    <row r="156" spans="1:6" s="14" customFormat="1" x14ac:dyDescent="0.2">
      <c r="A156" s="538"/>
      <c r="B156" s="138"/>
      <c r="C156" s="138"/>
      <c r="D156" s="568"/>
      <c r="E156" s="568"/>
      <c r="F156" s="105"/>
    </row>
    <row r="157" spans="1:6" s="14" customFormat="1" hidden="1" x14ac:dyDescent="0.2">
      <c r="A157" s="538"/>
      <c r="B157" s="138"/>
      <c r="C157" s="138"/>
      <c r="D157" s="568"/>
      <c r="E157" s="568"/>
      <c r="F157" s="105"/>
    </row>
    <row r="158" spans="1:6" s="14" customFormat="1" hidden="1" x14ac:dyDescent="0.2">
      <c r="A158" s="538">
        <f>'Note 8 - 36'!A20+1</f>
        <v>9</v>
      </c>
      <c r="B158" s="130" t="s">
        <v>533</v>
      </c>
      <c r="C158" s="138"/>
      <c r="D158" s="268"/>
      <c r="E158" s="268"/>
      <c r="F158" s="107" t="s">
        <v>389</v>
      </c>
    </row>
    <row r="159" spans="1:6" s="14" customFormat="1" hidden="1" x14ac:dyDescent="0.2">
      <c r="A159" s="538"/>
      <c r="B159" s="138"/>
      <c r="C159" s="138"/>
      <c r="D159" s="268"/>
      <c r="E159" s="268"/>
      <c r="F159" s="105"/>
    </row>
    <row r="160" spans="1:6" s="14" customFormat="1" hidden="1" x14ac:dyDescent="0.2">
      <c r="A160" s="538"/>
      <c r="B160" s="138" t="s">
        <v>75</v>
      </c>
      <c r="C160" s="138"/>
      <c r="D160" s="237" t="e">
        <v>#REF!</v>
      </c>
      <c r="E160" s="237" t="e">
        <v>#REF!</v>
      </c>
      <c r="F160" s="105"/>
    </row>
    <row r="161" spans="1:6" s="14" customFormat="1" hidden="1" x14ac:dyDescent="0.2">
      <c r="A161" s="538"/>
      <c r="B161" s="138" t="s">
        <v>144</v>
      </c>
      <c r="C161" s="138"/>
      <c r="D161" s="237" t="e">
        <v>#REF!</v>
      </c>
      <c r="E161" s="237" t="e">
        <v>#REF!</v>
      </c>
      <c r="F161" s="105"/>
    </row>
    <row r="162" spans="1:6" s="14" customFormat="1" hidden="1" x14ac:dyDescent="0.2">
      <c r="A162" s="538"/>
      <c r="B162" s="138"/>
      <c r="C162" s="138"/>
      <c r="D162" s="268"/>
      <c r="E162" s="268"/>
      <c r="F162" s="105"/>
    </row>
    <row r="163" spans="1:6" s="14" customFormat="1" hidden="1" x14ac:dyDescent="0.2">
      <c r="A163" s="538"/>
      <c r="B163" s="130" t="s">
        <v>47</v>
      </c>
      <c r="C163" s="138"/>
      <c r="D163" s="247" t="e">
        <v>#REF!</v>
      </c>
      <c r="E163" s="268" t="e">
        <v>#REF!</v>
      </c>
      <c r="F163" s="105"/>
    </row>
    <row r="164" spans="1:6" s="14" customFormat="1" hidden="1" x14ac:dyDescent="0.2">
      <c r="A164" s="538"/>
      <c r="B164" s="138"/>
      <c r="C164" s="138"/>
      <c r="D164" s="268"/>
      <c r="E164" s="268"/>
      <c r="F164" s="105"/>
    </row>
    <row r="165" spans="1:6" s="14" customFormat="1" ht="26.25" hidden="1" customHeight="1" x14ac:dyDescent="0.2">
      <c r="A165" s="538"/>
      <c r="B165" s="540" t="s">
        <v>316</v>
      </c>
      <c r="C165" s="138"/>
      <c r="D165" s="268"/>
      <c r="E165" s="268"/>
      <c r="F165" s="105"/>
    </row>
    <row r="166" spans="1:6" s="14" customFormat="1" hidden="1" x14ac:dyDescent="0.2">
      <c r="A166" s="538"/>
      <c r="B166" s="138"/>
      <c r="C166" s="138"/>
      <c r="D166" s="268"/>
      <c r="E166" s="268"/>
      <c r="F166" s="105"/>
    </row>
    <row r="167" spans="1:6" s="14" customFormat="1" hidden="1" x14ac:dyDescent="0.2">
      <c r="A167" s="538"/>
      <c r="B167" s="130" t="s">
        <v>76</v>
      </c>
      <c r="C167" s="130"/>
      <c r="D167" s="247"/>
      <c r="E167" s="247"/>
      <c r="F167" s="105"/>
    </row>
    <row r="168" spans="1:6" s="14" customFormat="1" hidden="1" x14ac:dyDescent="0.2">
      <c r="A168" s="538"/>
      <c r="B168" s="138"/>
      <c r="C168" s="138"/>
      <c r="D168" s="268"/>
      <c r="E168" s="268"/>
      <c r="F168" s="105"/>
    </row>
    <row r="169" spans="1:6" s="14" customFormat="1" hidden="1" x14ac:dyDescent="0.2">
      <c r="A169" s="538"/>
      <c r="B169" s="138"/>
      <c r="C169" s="138"/>
      <c r="D169" s="268"/>
      <c r="E169" s="268"/>
      <c r="F169" s="105"/>
    </row>
    <row r="170" spans="1:6" s="14" customFormat="1" hidden="1" x14ac:dyDescent="0.2">
      <c r="A170" s="538">
        <f>A158+1</f>
        <v>10</v>
      </c>
      <c r="B170" s="130" t="s">
        <v>468</v>
      </c>
      <c r="C170" s="138"/>
      <c r="D170" s="237"/>
      <c r="E170" s="237"/>
      <c r="F170" s="107" t="s">
        <v>385</v>
      </c>
    </row>
    <row r="171" spans="1:6" s="14" customFormat="1" hidden="1" x14ac:dyDescent="0.2">
      <c r="A171" s="538"/>
      <c r="B171" s="138"/>
      <c r="C171" s="138"/>
      <c r="D171" s="237"/>
      <c r="E171" s="237"/>
      <c r="F171" s="105"/>
    </row>
    <row r="172" spans="1:6" s="14" customFormat="1" hidden="1" x14ac:dyDescent="0.2">
      <c r="A172" s="538"/>
      <c r="B172" s="138" t="s">
        <v>332</v>
      </c>
      <c r="C172" s="138"/>
      <c r="D172" s="237" t="e">
        <v>#REF!</v>
      </c>
      <c r="E172" s="237" t="e">
        <v>#REF!</v>
      </c>
      <c r="F172" s="105"/>
    </row>
    <row r="173" spans="1:6" s="14" customFormat="1" hidden="1" x14ac:dyDescent="0.2">
      <c r="A173" s="538"/>
      <c r="B173" s="138"/>
      <c r="C173" s="138"/>
      <c r="D173" s="237"/>
      <c r="E173" s="237"/>
      <c r="F173" s="105"/>
    </row>
    <row r="174" spans="1:6" s="14" customFormat="1" ht="25.5" hidden="1" x14ac:dyDescent="0.2">
      <c r="A174" s="538"/>
      <c r="B174" s="540" t="s">
        <v>515</v>
      </c>
      <c r="C174" s="138"/>
      <c r="D174" s="237"/>
      <c r="E174" s="237"/>
      <c r="F174" s="105"/>
    </row>
    <row r="175" spans="1:6" s="14" customFormat="1" hidden="1" x14ac:dyDescent="0.2">
      <c r="A175" s="538"/>
      <c r="B175" s="540"/>
      <c r="C175" s="138"/>
      <c r="D175" s="268"/>
      <c r="E175" s="268"/>
      <c r="F175" s="105"/>
    </row>
    <row r="176" spans="1:6" s="14" customFormat="1" hidden="1" x14ac:dyDescent="0.2">
      <c r="A176" s="538"/>
      <c r="B176" s="540"/>
      <c r="C176" s="138"/>
      <c r="D176" s="268"/>
      <c r="E176" s="268"/>
      <c r="F176" s="105"/>
    </row>
    <row r="177" spans="1:6" s="14" customFormat="1" x14ac:dyDescent="0.2">
      <c r="A177" s="538">
        <v>4</v>
      </c>
      <c r="B177" s="130" t="s">
        <v>14</v>
      </c>
      <c r="C177" s="138"/>
      <c r="D177" s="237"/>
      <c r="E177" s="237"/>
      <c r="F177" s="107" t="s">
        <v>385</v>
      </c>
    </row>
    <row r="178" spans="1:6" s="14" customFormat="1" x14ac:dyDescent="0.2">
      <c r="A178" s="538"/>
      <c r="B178" s="138"/>
      <c r="C178" s="138"/>
      <c r="D178" s="237"/>
      <c r="E178" s="237"/>
      <c r="F178" s="105"/>
    </row>
    <row r="179" spans="1:6" s="14" customFormat="1" x14ac:dyDescent="0.2">
      <c r="A179" s="538"/>
      <c r="B179" s="138" t="s">
        <v>462</v>
      </c>
      <c r="C179" s="138"/>
      <c r="D179" s="237">
        <v>856851.44</v>
      </c>
      <c r="E179" s="237">
        <v>979901</v>
      </c>
      <c r="F179" s="105"/>
    </row>
    <row r="180" spans="1:6" s="14" customFormat="1" ht="13.5" thickBot="1" x14ac:dyDescent="0.25">
      <c r="A180" s="538"/>
      <c r="B180" s="138"/>
      <c r="C180" s="138"/>
      <c r="D180" s="249">
        <v>856851.44</v>
      </c>
      <c r="E180" s="249">
        <v>979901</v>
      </c>
      <c r="F180" s="105"/>
    </row>
    <row r="181" spans="1:6" s="14" customFormat="1" ht="39" customHeight="1" thickTop="1" x14ac:dyDescent="0.2">
      <c r="A181" s="538"/>
      <c r="B181" s="772" t="s">
        <v>1420</v>
      </c>
      <c r="C181" s="772"/>
      <c r="D181" s="772"/>
      <c r="E181" s="772"/>
      <c r="F181" s="105"/>
    </row>
    <row r="182" spans="1:6" s="14" customFormat="1" x14ac:dyDescent="0.2">
      <c r="A182" s="538"/>
      <c r="B182" s="138">
        <v>162</v>
      </c>
      <c r="C182" s="138"/>
      <c r="D182" s="237"/>
      <c r="E182" s="237"/>
      <c r="F182" s="105"/>
    </row>
    <row r="183" spans="1:6" ht="13.5" hidden="1" thickBot="1" x14ac:dyDescent="0.25">
      <c r="B183" s="221" t="s">
        <v>170</v>
      </c>
      <c r="D183" s="559" t="e">
        <v>#REF!</v>
      </c>
      <c r="E183" s="559" t="e">
        <v>#REF!</v>
      </c>
    </row>
    <row r="184" spans="1:6" hidden="1" x14ac:dyDescent="0.2">
      <c r="B184" s="221"/>
      <c r="D184" s="138"/>
      <c r="E184" s="138"/>
    </row>
    <row r="185" spans="1:6" hidden="1" x14ac:dyDescent="0.2">
      <c r="B185" s="221"/>
      <c r="D185" s="138"/>
      <c r="E185" s="138"/>
    </row>
    <row r="186" spans="1:6" hidden="1" x14ac:dyDescent="0.2">
      <c r="B186" s="221" t="s">
        <v>171</v>
      </c>
    </row>
    <row r="187" spans="1:6" hidden="1" x14ac:dyDescent="0.2">
      <c r="B187" s="269" t="s">
        <v>442</v>
      </c>
    </row>
    <row r="188" spans="1:6" hidden="1" x14ac:dyDescent="0.2"/>
    <row r="189" spans="1:6" hidden="1" x14ac:dyDescent="0.2"/>
    <row r="190" spans="1:6" hidden="1" x14ac:dyDescent="0.2">
      <c r="D190" s="303"/>
      <c r="E190" s="303"/>
    </row>
    <row r="191" spans="1:6" hidden="1" x14ac:dyDescent="0.2">
      <c r="C191" s="242"/>
      <c r="D191" s="303"/>
      <c r="E191" s="303"/>
      <c r="F191" s="257"/>
    </row>
    <row r="192" spans="1:6" hidden="1" x14ac:dyDescent="0.2">
      <c r="A192" s="303" t="e">
        <f>#REF!+1</f>
        <v>#REF!</v>
      </c>
      <c r="B192" s="221" t="s">
        <v>629</v>
      </c>
      <c r="C192" s="242"/>
      <c r="D192" s="242"/>
      <c r="E192" s="242"/>
      <c r="F192" s="255" t="s">
        <v>263</v>
      </c>
    </row>
    <row r="193" spans="1:6" hidden="1" x14ac:dyDescent="0.2">
      <c r="C193" s="242"/>
      <c r="D193" s="242"/>
      <c r="E193" s="242"/>
      <c r="F193" s="257"/>
    </row>
    <row r="194" spans="1:6" hidden="1" x14ac:dyDescent="0.2">
      <c r="B194" s="99" t="s">
        <v>259</v>
      </c>
      <c r="C194" s="242"/>
      <c r="D194" s="242"/>
      <c r="E194" s="242"/>
      <c r="F194" s="257"/>
    </row>
    <row r="195" spans="1:6" hidden="1" x14ac:dyDescent="0.2">
      <c r="C195" s="242"/>
      <c r="D195" s="242"/>
      <c r="E195" s="242"/>
      <c r="F195" s="257"/>
    </row>
    <row r="196" spans="1:6" ht="13.5" hidden="1" thickBot="1" x14ac:dyDescent="0.25">
      <c r="B196" s="99" t="s">
        <v>516</v>
      </c>
      <c r="C196" s="242"/>
      <c r="D196" s="260" t="e">
        <v>#REF!</v>
      </c>
      <c r="E196" s="260" t="e">
        <v>#REF!</v>
      </c>
      <c r="F196" s="257"/>
    </row>
    <row r="197" spans="1:6" hidden="1" x14ac:dyDescent="0.2">
      <c r="C197" s="242"/>
      <c r="D197" s="242"/>
      <c r="E197" s="242"/>
      <c r="F197" s="257"/>
    </row>
    <row r="198" spans="1:6" ht="25.5" hidden="1" x14ac:dyDescent="0.2">
      <c r="B198" s="279" t="s">
        <v>260</v>
      </c>
      <c r="C198" s="242"/>
      <c r="D198" s="242"/>
      <c r="E198" s="242"/>
      <c r="F198" s="257"/>
    </row>
    <row r="199" spans="1:6" ht="25.5" hidden="1" x14ac:dyDescent="0.2">
      <c r="B199" s="279" t="s">
        <v>261</v>
      </c>
      <c r="C199" s="242"/>
      <c r="D199" s="242"/>
      <c r="E199" s="242"/>
      <c r="F199" s="257"/>
    </row>
    <row r="200" spans="1:6" ht="25.5" hidden="1" x14ac:dyDescent="0.2">
      <c r="B200" s="279" t="s">
        <v>262</v>
      </c>
      <c r="C200" s="242"/>
      <c r="D200" s="242"/>
      <c r="E200" s="242"/>
      <c r="F200" s="257"/>
    </row>
    <row r="201" spans="1:6" hidden="1" x14ac:dyDescent="0.2">
      <c r="C201" s="242"/>
      <c r="D201" s="242"/>
      <c r="E201" s="242"/>
      <c r="F201" s="257"/>
    </row>
    <row r="202" spans="1:6" hidden="1" x14ac:dyDescent="0.2">
      <c r="C202" s="242"/>
      <c r="D202" s="303"/>
      <c r="E202" s="303"/>
      <c r="F202" s="257"/>
    </row>
    <row r="203" spans="1:6" hidden="1" x14ac:dyDescent="0.2">
      <c r="A203" s="303" t="e">
        <f>A192+1</f>
        <v>#REF!</v>
      </c>
      <c r="B203" s="221" t="s">
        <v>236</v>
      </c>
      <c r="D203" s="303"/>
      <c r="E203" s="303"/>
      <c r="F203" s="255" t="s">
        <v>389</v>
      </c>
    </row>
    <row r="204" spans="1:6" hidden="1" x14ac:dyDescent="0.2">
      <c r="B204" s="221"/>
      <c r="F204" s="258" t="s">
        <v>23</v>
      </c>
    </row>
    <row r="205" spans="1:6" hidden="1" x14ac:dyDescent="0.2">
      <c r="B205" s="245" t="s">
        <v>166</v>
      </c>
    </row>
    <row r="206" spans="1:6" hidden="1" x14ac:dyDescent="0.2">
      <c r="B206" s="99" t="s">
        <v>167</v>
      </c>
      <c r="D206" s="244" t="e">
        <v>#REF!</v>
      </c>
      <c r="E206" s="244" t="e">
        <v>#REF!</v>
      </c>
    </row>
    <row r="207" spans="1:6" hidden="1" x14ac:dyDescent="0.2">
      <c r="B207" s="99" t="s">
        <v>145</v>
      </c>
      <c r="D207" s="244" t="e">
        <v>#REF!</v>
      </c>
      <c r="E207" s="244" t="e">
        <v>#REF!</v>
      </c>
    </row>
    <row r="208" spans="1:6" hidden="1" x14ac:dyDescent="0.2">
      <c r="B208" s="99" t="s">
        <v>146</v>
      </c>
      <c r="D208" s="244" t="e">
        <v>#REF!</v>
      </c>
      <c r="E208" s="244" t="e">
        <v>#REF!</v>
      </c>
    </row>
    <row r="209" spans="1:5" ht="13.5" hidden="1" thickBot="1" x14ac:dyDescent="0.25">
      <c r="D209" s="270" t="e">
        <v>#REF!</v>
      </c>
      <c r="E209" s="270" t="e">
        <v>#REF!</v>
      </c>
    </row>
    <row r="210" spans="1:5" hidden="1" x14ac:dyDescent="0.2">
      <c r="B210" s="99" t="s">
        <v>168</v>
      </c>
    </row>
    <row r="211" spans="1:5" hidden="1" x14ac:dyDescent="0.2"/>
    <row r="212" spans="1:5" ht="25.5" hidden="1" x14ac:dyDescent="0.2">
      <c r="B212" s="269" t="s">
        <v>169</v>
      </c>
    </row>
    <row r="213" spans="1:5" hidden="1" x14ac:dyDescent="0.2"/>
    <row r="214" spans="1:5" hidden="1" x14ac:dyDescent="0.2">
      <c r="D214" s="242"/>
      <c r="E214" s="242"/>
    </row>
    <row r="215" spans="1:5" hidden="1" x14ac:dyDescent="0.2">
      <c r="A215" s="303">
        <v>4</v>
      </c>
      <c r="B215" s="400" t="s">
        <v>236</v>
      </c>
    </row>
    <row r="216" spans="1:5" hidden="1" x14ac:dyDescent="0.2"/>
    <row r="217" spans="1:5" hidden="1" x14ac:dyDescent="0.2">
      <c r="B217" s="221" t="s">
        <v>1189</v>
      </c>
    </row>
    <row r="218" spans="1:5" hidden="1" x14ac:dyDescent="0.2">
      <c r="B218" s="99" t="s">
        <v>1190</v>
      </c>
      <c r="D218" s="239">
        <v>0</v>
      </c>
      <c r="E218" s="233">
        <v>0</v>
      </c>
    </row>
    <row r="219" spans="1:5" hidden="1" x14ac:dyDescent="0.2">
      <c r="B219" s="99" t="s">
        <v>1191</v>
      </c>
      <c r="D219" s="240">
        <v>0</v>
      </c>
      <c r="E219" s="235">
        <v>0</v>
      </c>
    </row>
    <row r="220" spans="1:5" hidden="1" x14ac:dyDescent="0.2"/>
    <row r="221" spans="1:5" hidden="1" x14ac:dyDescent="0.2"/>
    <row r="222" spans="1:5" hidden="1" x14ac:dyDescent="0.2">
      <c r="A222" s="303">
        <v>6</v>
      </c>
      <c r="B222" s="400" t="s">
        <v>1192</v>
      </c>
    </row>
    <row r="223" spans="1:5" hidden="1" x14ac:dyDescent="0.2"/>
    <row r="224" spans="1:5" hidden="1" x14ac:dyDescent="0.2">
      <c r="B224" s="99" t="s">
        <v>1193</v>
      </c>
      <c r="D224" s="406">
        <v>0</v>
      </c>
      <c r="E224" s="407">
        <v>0</v>
      </c>
    </row>
    <row r="225" spans="1:20" hidden="1" x14ac:dyDescent="0.2"/>
    <row r="226" spans="1:20" x14ac:dyDescent="0.2">
      <c r="A226" s="303">
        <v>5</v>
      </c>
      <c r="B226" s="6" t="s">
        <v>595</v>
      </c>
      <c r="D226" s="242"/>
      <c r="E226" s="242"/>
      <c r="F226" s="257"/>
      <c r="G226" s="259"/>
      <c r="H226" s="259"/>
      <c r="I226" s="259"/>
      <c r="J226" s="259"/>
      <c r="K226" s="259"/>
      <c r="L226" s="259"/>
      <c r="M226" s="259"/>
      <c r="N226" s="259"/>
      <c r="S226" s="99">
        <v>6</v>
      </c>
      <c r="T226" s="99" t="s">
        <v>201</v>
      </c>
    </row>
    <row r="227" spans="1:20" x14ac:dyDescent="0.2">
      <c r="B227" s="221"/>
      <c r="D227" s="242"/>
      <c r="E227" s="242"/>
      <c r="F227" s="257"/>
      <c r="G227" s="259"/>
      <c r="H227" s="259"/>
      <c r="I227" s="259"/>
      <c r="J227" s="259"/>
      <c r="K227" s="259"/>
      <c r="L227" s="259"/>
      <c r="M227" s="259"/>
      <c r="N227" s="259"/>
      <c r="T227" s="99" t="s">
        <v>202</v>
      </c>
    </row>
    <row r="228" spans="1:20" x14ac:dyDescent="0.2">
      <c r="B228" s="99" t="s">
        <v>487</v>
      </c>
      <c r="D228" s="242"/>
      <c r="E228" s="242"/>
      <c r="F228" s="257"/>
    </row>
    <row r="229" spans="1:20" x14ac:dyDescent="0.2">
      <c r="B229" s="99" t="s">
        <v>572</v>
      </c>
      <c r="D229" s="244">
        <v>1446</v>
      </c>
      <c r="E229" s="244">
        <v>1603</v>
      </c>
      <c r="F229" s="257"/>
      <c r="S229" s="99">
        <v>7</v>
      </c>
      <c r="T229" s="99" t="s">
        <v>403</v>
      </c>
    </row>
    <row r="230" spans="1:20" x14ac:dyDescent="0.2">
      <c r="B230" s="99" t="s">
        <v>1025</v>
      </c>
      <c r="D230" s="237">
        <v>813794</v>
      </c>
      <c r="E230" s="244">
        <v>0</v>
      </c>
      <c r="F230" s="257"/>
    </row>
    <row r="231" spans="1:20" x14ac:dyDescent="0.2">
      <c r="B231" s="99" t="s">
        <v>996</v>
      </c>
      <c r="D231" s="244">
        <v>-45645</v>
      </c>
      <c r="E231" s="244">
        <v>1817465</v>
      </c>
      <c r="F231" s="257"/>
    </row>
    <row r="232" spans="1:20" ht="13.5" thickBot="1" x14ac:dyDescent="0.25">
      <c r="B232" s="221"/>
      <c r="D232" s="153">
        <v>769595</v>
      </c>
      <c r="E232" s="153">
        <v>1819068</v>
      </c>
      <c r="F232" s="257"/>
    </row>
    <row r="233" spans="1:20" ht="13.5" thickTop="1" x14ac:dyDescent="0.2">
      <c r="B233" s="221"/>
      <c r="D233" s="244"/>
      <c r="E233" s="244"/>
      <c r="F233" s="257"/>
    </row>
    <row r="234" spans="1:20" x14ac:dyDescent="0.2">
      <c r="B234" s="99" t="s">
        <v>367</v>
      </c>
      <c r="D234" s="244"/>
      <c r="E234" s="244"/>
      <c r="F234" s="257"/>
    </row>
    <row r="235" spans="1:20" x14ac:dyDescent="0.2">
      <c r="D235" s="244"/>
      <c r="E235" s="244"/>
      <c r="F235" s="257"/>
    </row>
    <row r="236" spans="1:20" x14ac:dyDescent="0.2">
      <c r="B236" s="245" t="s">
        <v>368</v>
      </c>
      <c r="D236" s="244"/>
      <c r="E236" s="244"/>
      <c r="F236" s="257"/>
    </row>
    <row r="237" spans="1:20" x14ac:dyDescent="0.2">
      <c r="B237" s="245"/>
      <c r="D237" s="244"/>
      <c r="E237" s="244"/>
      <c r="F237" s="257"/>
    </row>
    <row r="238" spans="1:20" x14ac:dyDescent="0.2">
      <c r="B238" s="99" t="s">
        <v>950</v>
      </c>
      <c r="D238" s="244"/>
      <c r="E238" s="244"/>
      <c r="F238" s="257"/>
    </row>
    <row r="239" spans="1:20" x14ac:dyDescent="0.2">
      <c r="D239" s="244"/>
      <c r="E239" s="244"/>
      <c r="F239" s="257"/>
    </row>
    <row r="240" spans="1:20" ht="13.5" thickBot="1" x14ac:dyDescent="0.25">
      <c r="B240" s="99" t="s">
        <v>566</v>
      </c>
      <c r="D240" s="260">
        <v>1817465</v>
      </c>
      <c r="E240" s="260">
        <v>11062960</v>
      </c>
      <c r="F240" s="257"/>
    </row>
    <row r="241" spans="2:6" ht="13.5" thickTop="1" x14ac:dyDescent="0.2">
      <c r="D241" s="244"/>
      <c r="E241" s="244"/>
      <c r="F241" s="257"/>
    </row>
    <row r="242" spans="2:6" ht="13.5" thickBot="1" x14ac:dyDescent="0.25">
      <c r="B242" s="99" t="s">
        <v>567</v>
      </c>
      <c r="D242" s="260">
        <v>-45645</v>
      </c>
      <c r="E242" s="260">
        <v>1817465</v>
      </c>
      <c r="F242" s="257"/>
    </row>
    <row r="243" spans="2:6" ht="13.5" thickTop="1" x14ac:dyDescent="0.2">
      <c r="D243" s="244"/>
      <c r="E243" s="244"/>
      <c r="F243" s="257"/>
    </row>
    <row r="244" spans="2:6" ht="13.5" thickBot="1" x14ac:dyDescent="0.25">
      <c r="B244" s="99" t="s">
        <v>568</v>
      </c>
      <c r="D244" s="260">
        <v>1817465</v>
      </c>
      <c r="E244" s="260">
        <v>11062960</v>
      </c>
      <c r="F244" s="257"/>
    </row>
    <row r="245" spans="2:6" ht="13.5" thickTop="1" x14ac:dyDescent="0.2">
      <c r="D245" s="244"/>
      <c r="E245" s="244"/>
      <c r="F245" s="257"/>
    </row>
    <row r="246" spans="2:6" ht="13.5" thickBot="1" x14ac:dyDescent="0.25">
      <c r="B246" s="99" t="s">
        <v>569</v>
      </c>
      <c r="D246" s="260">
        <v>-45645</v>
      </c>
      <c r="E246" s="260">
        <v>1817465</v>
      </c>
      <c r="F246" s="257"/>
    </row>
    <row r="247" spans="2:6" ht="13.5" thickTop="1" x14ac:dyDescent="0.2">
      <c r="D247" s="244"/>
      <c r="E247" s="244"/>
      <c r="F247" s="257"/>
    </row>
    <row r="248" spans="2:6" x14ac:dyDescent="0.2">
      <c r="B248" s="245" t="s">
        <v>571</v>
      </c>
      <c r="D248" s="244"/>
      <c r="E248" s="244"/>
      <c r="F248" s="257"/>
    </row>
    <row r="249" spans="2:6" x14ac:dyDescent="0.2">
      <c r="B249" s="245"/>
      <c r="D249" s="244"/>
      <c r="E249" s="244"/>
      <c r="F249" s="257"/>
    </row>
    <row r="250" spans="2:6" ht="13.5" thickBot="1" x14ac:dyDescent="0.25">
      <c r="B250" s="99" t="s">
        <v>570</v>
      </c>
      <c r="D250" s="260">
        <v>0</v>
      </c>
      <c r="E250" s="260">
        <v>0</v>
      </c>
      <c r="F250" s="257"/>
    </row>
    <row r="251" spans="2:6" ht="13.5" thickTop="1" x14ac:dyDescent="0.2">
      <c r="D251" s="244"/>
      <c r="E251" s="244"/>
      <c r="F251" s="257"/>
    </row>
    <row r="252" spans="2:6" ht="13.5" thickBot="1" x14ac:dyDescent="0.25">
      <c r="B252" s="99" t="s">
        <v>567</v>
      </c>
      <c r="D252" s="260">
        <v>0</v>
      </c>
      <c r="E252" s="260">
        <v>0</v>
      </c>
      <c r="F252" s="257"/>
    </row>
    <row r="253" spans="2:6" ht="13.5" thickTop="1" x14ac:dyDescent="0.2">
      <c r="D253" s="244"/>
      <c r="E253" s="244"/>
      <c r="F253" s="257"/>
    </row>
    <row r="254" spans="2:6" ht="13.5" thickBot="1" x14ac:dyDescent="0.25">
      <c r="B254" s="99" t="s">
        <v>568</v>
      </c>
      <c r="D254" s="260">
        <v>0</v>
      </c>
      <c r="E254" s="260">
        <v>0</v>
      </c>
      <c r="F254" s="257"/>
    </row>
    <row r="255" spans="2:6" ht="14.25" thickTop="1" thickBot="1" x14ac:dyDescent="0.25">
      <c r="B255" s="99" t="s">
        <v>569</v>
      </c>
      <c r="D255" s="260">
        <v>0</v>
      </c>
      <c r="E255" s="260">
        <v>0</v>
      </c>
      <c r="F255" s="257"/>
    </row>
    <row r="256" spans="2:6" ht="13.5" thickTop="1" x14ac:dyDescent="0.2">
      <c r="D256" s="244"/>
      <c r="E256" s="244"/>
      <c r="F256" s="257"/>
    </row>
    <row r="257" spans="1:6" x14ac:dyDescent="0.2">
      <c r="D257" s="244"/>
      <c r="E257" s="244"/>
      <c r="F257" s="99"/>
    </row>
    <row r="258" spans="1:6" ht="13.5" thickBot="1" x14ac:dyDescent="0.25">
      <c r="B258" s="99" t="s">
        <v>567</v>
      </c>
      <c r="D258" s="260">
        <v>0</v>
      </c>
      <c r="E258" s="260">
        <v>0</v>
      </c>
      <c r="F258" s="99"/>
    </row>
    <row r="259" spans="1:6" ht="13.5" thickTop="1" x14ac:dyDescent="0.2">
      <c r="D259" s="244"/>
      <c r="E259" s="244"/>
      <c r="F259" s="99"/>
    </row>
    <row r="260" spans="1:6" ht="13.5" thickBot="1" x14ac:dyDescent="0.25">
      <c r="B260" s="99" t="s">
        <v>568</v>
      </c>
      <c r="D260" s="260">
        <v>1817465</v>
      </c>
      <c r="E260" s="260">
        <v>11062960</v>
      </c>
      <c r="F260" s="99"/>
    </row>
    <row r="261" spans="1:6" ht="13.5" thickTop="1" x14ac:dyDescent="0.2">
      <c r="D261" s="244"/>
      <c r="E261" s="244"/>
      <c r="F261" s="99"/>
    </row>
    <row r="262" spans="1:6" ht="13.5" thickBot="1" x14ac:dyDescent="0.25">
      <c r="B262" s="99" t="s">
        <v>569</v>
      </c>
      <c r="D262" s="260">
        <v>-45645</v>
      </c>
      <c r="E262" s="260">
        <v>1817465</v>
      </c>
      <c r="F262" s="99"/>
    </row>
    <row r="263" spans="1:6" ht="13.5" thickTop="1" x14ac:dyDescent="0.2">
      <c r="D263" s="244"/>
      <c r="E263" s="244">
        <v>0</v>
      </c>
      <c r="F263" s="99"/>
    </row>
    <row r="264" spans="1:6" ht="13.5" thickBot="1" x14ac:dyDescent="0.25">
      <c r="B264" s="245" t="s">
        <v>572</v>
      </c>
      <c r="D264" s="260">
        <v>1446</v>
      </c>
      <c r="E264" s="260">
        <v>1603</v>
      </c>
      <c r="F264" s="99"/>
    </row>
    <row r="265" spans="1:6" ht="13.5" thickTop="1" x14ac:dyDescent="0.2">
      <c r="D265" s="244"/>
      <c r="E265" s="244"/>
      <c r="F265" s="99"/>
    </row>
    <row r="266" spans="1:6" ht="13.5" thickBot="1" x14ac:dyDescent="0.25">
      <c r="B266" s="99" t="s">
        <v>337</v>
      </c>
      <c r="D266" s="153">
        <v>-44199</v>
      </c>
      <c r="E266" s="153">
        <v>1819068</v>
      </c>
      <c r="F266" s="99"/>
    </row>
    <row r="267" spans="1:6" ht="13.5" thickTop="1" x14ac:dyDescent="0.2">
      <c r="C267" s="242"/>
      <c r="D267" s="303"/>
      <c r="E267" s="303"/>
      <c r="F267" s="257"/>
    </row>
    <row r="268" spans="1:6" s="14" customFormat="1" x14ac:dyDescent="0.2">
      <c r="A268" s="450"/>
      <c r="B268" s="13" t="s">
        <v>460</v>
      </c>
      <c r="C268" s="13"/>
      <c r="D268" s="88"/>
      <c r="F268" s="105"/>
    </row>
    <row r="269" spans="1:6" x14ac:dyDescent="0.2">
      <c r="D269" s="261"/>
    </row>
    <row r="274" spans="2:2" x14ac:dyDescent="0.2">
      <c r="B274" s="99">
        <v>163</v>
      </c>
    </row>
  </sheetData>
  <mergeCells count="6">
    <mergeCell ref="B181:E181"/>
    <mergeCell ref="S1:T1"/>
    <mergeCell ref="B4:E4"/>
    <mergeCell ref="B5:E5"/>
    <mergeCell ref="B3:E3"/>
    <mergeCell ref="G4:N12"/>
  </mergeCells>
  <phoneticPr fontId="13" type="noConversion"/>
  <conditionalFormatting sqref="B74 B61 B23 B5:E5">
    <cfRule type="cellIs" dxfId="13" priority="5" stopIfTrue="1" operator="equal">
      <formula>"input financial year in cover sheet"</formula>
    </cfRule>
  </conditionalFormatting>
  <conditionalFormatting sqref="B3:E3">
    <cfRule type="cellIs" dxfId="12" priority="6" stopIfTrue="1" operator="equal">
      <formula>"Input name of municipality in cover sheet"</formula>
    </cfRule>
  </conditionalFormatting>
  <hyperlinks>
    <hyperlink ref="C121" location="'Notes1-10'!A686" display="'Notes1-10'!A686"/>
  </hyperlinks>
  <pageMargins left="0.31496062992126" right="0.35433070866141703" top="0.66929133858267698" bottom="0.59055118110236204" header="0.511811023622047" footer="0.511811023622047"/>
  <pageSetup paperSize="9" scale="58" firstPageNumber="162" fitToHeight="6" orientation="portrait" useFirstPageNumber="1" r:id="rId1"/>
  <headerFooter alignWithMargins="0">
    <oddFooter>&amp;C&amp;P</oddFooter>
  </headerFooter>
  <rowBreaks count="1" manualBreakCount="1">
    <brk id="182" max="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tabSelected="1" view="pageBreakPreview" zoomScaleNormal="80" zoomScaleSheetLayoutView="100" workbookViewId="0">
      <selection activeCell="D51" sqref="D51"/>
    </sheetView>
  </sheetViews>
  <sheetFormatPr defaultRowHeight="12.75" x14ac:dyDescent="0.2"/>
  <cols>
    <col min="1" max="1" width="51.5703125" style="14" customWidth="1"/>
    <col min="2" max="2" width="17.42578125" style="14" customWidth="1"/>
    <col min="3" max="3" width="16.42578125" style="14" customWidth="1"/>
    <col min="4" max="4" width="14.7109375" style="14" customWidth="1"/>
    <col min="5" max="5" width="17.140625" style="14" customWidth="1"/>
    <col min="6" max="6" width="16.85546875" style="14" customWidth="1"/>
    <col min="7" max="7" width="16.7109375" style="14" customWidth="1"/>
    <col min="8" max="16384" width="9.140625" style="14"/>
  </cols>
  <sheetData>
    <row r="1" spans="1:10" x14ac:dyDescent="0.2">
      <c r="A1" s="308"/>
      <c r="B1" s="313" t="s">
        <v>1007</v>
      </c>
      <c r="C1" s="309"/>
      <c r="D1" s="314"/>
      <c r="E1" s="314"/>
      <c r="F1" s="314"/>
      <c r="G1" s="315"/>
      <c r="H1" s="316"/>
      <c r="I1" s="316"/>
      <c r="J1" s="316"/>
    </row>
    <row r="2" spans="1:10" ht="15" x14ac:dyDescent="0.25">
      <c r="A2" s="310"/>
      <c r="B2" s="453" t="s">
        <v>1166</v>
      </c>
      <c r="C2" s="138"/>
      <c r="D2" s="318"/>
      <c r="E2" s="318"/>
      <c r="F2" s="318"/>
      <c r="G2" s="319"/>
      <c r="H2" s="316"/>
      <c r="I2" s="316"/>
      <c r="J2" s="316"/>
    </row>
    <row r="3" spans="1:10" x14ac:dyDescent="0.2">
      <c r="A3" s="320" t="s">
        <v>1008</v>
      </c>
      <c r="B3" s="317"/>
      <c r="C3" s="318"/>
      <c r="D3" s="318"/>
      <c r="E3" s="318"/>
      <c r="F3" s="318"/>
      <c r="G3" s="319"/>
      <c r="H3" s="316"/>
      <c r="I3" s="316"/>
      <c r="J3" s="316"/>
    </row>
    <row r="4" spans="1:10" ht="13.5" thickBot="1" x14ac:dyDescent="0.25">
      <c r="A4" s="321" t="s">
        <v>1009</v>
      </c>
      <c r="B4" s="322"/>
      <c r="C4" s="322"/>
      <c r="D4" s="322"/>
      <c r="E4" s="322"/>
      <c r="F4" s="322"/>
      <c r="G4" s="323"/>
      <c r="H4" s="324"/>
      <c r="I4" s="324"/>
      <c r="J4" s="324"/>
    </row>
    <row r="5" spans="1:10" hidden="1" x14ac:dyDescent="0.2">
      <c r="A5" s="404">
        <v>9</v>
      </c>
      <c r="B5" s="138"/>
      <c r="C5" s="138"/>
      <c r="D5" s="138"/>
      <c r="E5" s="138"/>
      <c r="F5" s="138"/>
      <c r="G5" s="311"/>
    </row>
    <row r="6" spans="1:10" x14ac:dyDescent="0.2">
      <c r="A6" s="320" t="s">
        <v>1255</v>
      </c>
      <c r="B6" s="317"/>
      <c r="C6" s="318"/>
      <c r="D6" s="318"/>
      <c r="E6" s="318"/>
      <c r="F6" s="318"/>
      <c r="G6" s="319"/>
      <c r="H6" s="316"/>
      <c r="I6" s="316"/>
      <c r="J6" s="316"/>
    </row>
    <row r="7" spans="1:10" x14ac:dyDescent="0.2">
      <c r="A7" s="310"/>
      <c r="B7" s="138"/>
      <c r="C7" s="138"/>
      <c r="D7" s="138"/>
      <c r="E7" s="138"/>
      <c r="F7" s="138"/>
      <c r="G7" s="311"/>
    </row>
    <row r="8" spans="1:10" x14ac:dyDescent="0.2">
      <c r="A8" s="325"/>
      <c r="B8" s="326"/>
      <c r="C8" s="326">
        <v>2014</v>
      </c>
      <c r="D8" s="326"/>
      <c r="E8" s="326"/>
      <c r="F8" s="326">
        <v>2013</v>
      </c>
      <c r="G8" s="327"/>
      <c r="H8" s="316"/>
      <c r="I8" s="316"/>
      <c r="J8" s="316"/>
    </row>
    <row r="9" spans="1:10" ht="63.75" x14ac:dyDescent="0.2">
      <c r="A9" s="325"/>
      <c r="B9" s="328" t="s">
        <v>90</v>
      </c>
      <c r="C9" s="329" t="s">
        <v>1010</v>
      </c>
      <c r="D9" s="328" t="s">
        <v>1011</v>
      </c>
      <c r="E9" s="330" t="s">
        <v>1012</v>
      </c>
      <c r="F9" s="329" t="s">
        <v>1010</v>
      </c>
      <c r="G9" s="331" t="s">
        <v>502</v>
      </c>
      <c r="H9" s="316"/>
      <c r="I9" s="316"/>
      <c r="J9" s="316"/>
    </row>
    <row r="10" spans="1:10" x14ac:dyDescent="0.2">
      <c r="A10" s="325" t="s">
        <v>483</v>
      </c>
      <c r="B10" s="332">
        <v>16748905.76</v>
      </c>
      <c r="C10" s="332">
        <v>-4042647.9779937086</v>
      </c>
      <c r="D10" s="332">
        <v>12706257.782006292</v>
      </c>
      <c r="E10" s="332">
        <v>16748905.76</v>
      </c>
      <c r="F10" s="332">
        <v>-3558513.2132748561</v>
      </c>
      <c r="G10" s="333">
        <v>13190392.546725143</v>
      </c>
      <c r="H10" s="316"/>
      <c r="I10" s="316"/>
      <c r="J10" s="316"/>
    </row>
    <row r="11" spans="1:10" x14ac:dyDescent="0.2">
      <c r="A11" s="325" t="s">
        <v>836</v>
      </c>
      <c r="B11" s="332">
        <v>2107869.9099999997</v>
      </c>
      <c r="C11" s="332">
        <v>-785877.64152650069</v>
      </c>
      <c r="D11" s="332">
        <v>1321992.268473499</v>
      </c>
      <c r="E11" s="332">
        <v>2107869.9099999997</v>
      </c>
      <c r="F11" s="332">
        <v>-521479.18783180078</v>
      </c>
      <c r="G11" s="333">
        <v>1586390.7221681988</v>
      </c>
      <c r="H11" s="316"/>
      <c r="I11" s="316"/>
      <c r="J11" s="316"/>
    </row>
    <row r="12" spans="1:10" x14ac:dyDescent="0.2">
      <c r="A12" s="325" t="s">
        <v>837</v>
      </c>
      <c r="B12" s="332">
        <v>2486632.6114629083</v>
      </c>
      <c r="C12" s="332">
        <v>-1206734.8143090671</v>
      </c>
      <c r="D12" s="332">
        <v>1279897.7971538412</v>
      </c>
      <c r="E12" s="332">
        <v>2499575.0814629104</v>
      </c>
      <c r="F12" s="332">
        <v>-910653.45893888024</v>
      </c>
      <c r="G12" s="333">
        <v>1588921.62252403</v>
      </c>
      <c r="H12" s="316"/>
      <c r="I12" s="316"/>
      <c r="J12" s="316"/>
    </row>
    <row r="13" spans="1:10" x14ac:dyDescent="0.2">
      <c r="A13" s="325" t="s">
        <v>838</v>
      </c>
      <c r="B13" s="332">
        <v>476718.78</v>
      </c>
      <c r="C13" s="332">
        <v>-218979.49025113741</v>
      </c>
      <c r="D13" s="332">
        <v>257739.28974886262</v>
      </c>
      <c r="E13" s="332">
        <v>1143971.03</v>
      </c>
      <c r="F13" s="332">
        <v>-573901.45921609073</v>
      </c>
      <c r="G13" s="333">
        <v>570069.57078390929</v>
      </c>
      <c r="H13" s="316"/>
      <c r="I13" s="316"/>
      <c r="J13" s="316"/>
    </row>
    <row r="14" spans="1:10" x14ac:dyDescent="0.2">
      <c r="A14" s="325" t="s">
        <v>486</v>
      </c>
      <c r="B14" s="332">
        <v>1560110.5914035083</v>
      </c>
      <c r="C14" s="332">
        <v>-723386.58825525106</v>
      </c>
      <c r="D14" s="332">
        <v>836724.00314825727</v>
      </c>
      <c r="E14" s="332">
        <v>1515473.23754386</v>
      </c>
      <c r="F14" s="332">
        <v>-442344.36830195779</v>
      </c>
      <c r="G14" s="333">
        <v>1073128.8692419021</v>
      </c>
      <c r="H14" s="316"/>
      <c r="I14" s="316"/>
      <c r="J14" s="316"/>
    </row>
    <row r="15" spans="1:10" x14ac:dyDescent="0.2">
      <c r="A15" s="325" t="s">
        <v>839</v>
      </c>
      <c r="B15" s="332">
        <v>2492897.9904053076</v>
      </c>
      <c r="C15" s="332">
        <v>-1093291.3044499706</v>
      </c>
      <c r="D15" s="332">
        <v>1399606.685955337</v>
      </c>
      <c r="E15" s="332">
        <v>2449202.4683000445</v>
      </c>
      <c r="F15" s="332">
        <v>-940892.35557487654</v>
      </c>
      <c r="G15" s="333">
        <v>1508310.112725168</v>
      </c>
      <c r="H15" s="316"/>
    </row>
    <row r="16" spans="1:10" x14ac:dyDescent="0.2">
      <c r="A16" s="325" t="s">
        <v>40</v>
      </c>
      <c r="B16" s="332">
        <v>1281357.4968151324</v>
      </c>
      <c r="C16" s="332">
        <v>-865295.58381926012</v>
      </c>
      <c r="D16" s="332">
        <v>416061.91299587232</v>
      </c>
      <c r="E16" s="332">
        <v>1281357.4968151324</v>
      </c>
      <c r="F16" s="332">
        <v>-682244.51284566976</v>
      </c>
      <c r="G16" s="333">
        <v>599112.98396946269</v>
      </c>
      <c r="H16" s="316"/>
    </row>
    <row r="17" spans="1:8" x14ac:dyDescent="0.2">
      <c r="A17" s="325" t="s">
        <v>835</v>
      </c>
      <c r="B17" s="334">
        <v>2879312.85</v>
      </c>
      <c r="C17" s="334">
        <v>-1002291.045625</v>
      </c>
      <c r="D17" s="332">
        <v>1877021.8043750001</v>
      </c>
      <c r="E17" s="332">
        <v>2879312.85</v>
      </c>
      <c r="F17" s="332">
        <v>-734145.07357142854</v>
      </c>
      <c r="G17" s="333">
        <v>2145167.7764285714</v>
      </c>
      <c r="H17" s="316"/>
    </row>
    <row r="18" spans="1:8" ht="13.5" thickBot="1" x14ac:dyDescent="0.25">
      <c r="A18" s="325" t="s">
        <v>334</v>
      </c>
      <c r="B18" s="335">
        <v>30033805.990086857</v>
      </c>
      <c r="C18" s="335">
        <v>-9938504.4462298956</v>
      </c>
      <c r="D18" s="335">
        <v>20095301.54385696</v>
      </c>
      <c r="E18" s="336">
        <v>30625667.834121946</v>
      </c>
      <c r="F18" s="336">
        <v>-8364173.6295555616</v>
      </c>
      <c r="G18" s="336">
        <v>22261494.204566386</v>
      </c>
      <c r="H18" s="316"/>
    </row>
    <row r="19" spans="1:8" x14ac:dyDescent="0.2">
      <c r="A19" s="310"/>
      <c r="B19" s="138"/>
      <c r="C19" s="138"/>
      <c r="D19" s="138"/>
      <c r="E19" s="138"/>
      <c r="F19" s="447"/>
      <c r="G19" s="311"/>
    </row>
    <row r="20" spans="1:8" x14ac:dyDescent="0.2">
      <c r="A20" s="320" t="s">
        <v>1182</v>
      </c>
      <c r="B20" s="446"/>
      <c r="C20" s="317"/>
      <c r="D20" s="318"/>
      <c r="E20" s="318"/>
      <c r="F20" s="318"/>
      <c r="G20" s="319"/>
      <c r="H20" s="316"/>
    </row>
    <row r="21" spans="1:8" x14ac:dyDescent="0.2">
      <c r="A21" s="310"/>
      <c r="B21" s="138"/>
      <c r="C21" s="138"/>
      <c r="D21" s="138"/>
      <c r="E21" s="138"/>
      <c r="F21" s="138"/>
      <c r="G21" s="311"/>
    </row>
    <row r="22" spans="1:8" ht="33" customHeight="1" x14ac:dyDescent="0.2">
      <c r="A22" s="325"/>
      <c r="B22" s="329" t="s">
        <v>37</v>
      </c>
      <c r="C22" s="328" t="s">
        <v>503</v>
      </c>
      <c r="D22" s="330" t="s">
        <v>504</v>
      </c>
      <c r="E22" s="330" t="s">
        <v>1018</v>
      </c>
      <c r="F22" s="328" t="s">
        <v>281</v>
      </c>
      <c r="G22" s="337" t="s">
        <v>334</v>
      </c>
    </row>
    <row r="23" spans="1:8" x14ac:dyDescent="0.2">
      <c r="A23" s="325" t="s">
        <v>483</v>
      </c>
      <c r="B23" s="564">
        <v>13190392.546725143</v>
      </c>
      <c r="C23" s="564">
        <v>0</v>
      </c>
      <c r="D23" s="564">
        <v>0</v>
      </c>
      <c r="E23" s="564">
        <v>0</v>
      </c>
      <c r="F23" s="564">
        <v>-484134.76471885171</v>
      </c>
      <c r="G23" s="339">
        <v>12706257.782006292</v>
      </c>
    </row>
    <row r="24" spans="1:8" x14ac:dyDescent="0.2">
      <c r="A24" s="325" t="s">
        <v>836</v>
      </c>
      <c r="B24" s="564">
        <v>1586390.722168199</v>
      </c>
      <c r="C24" s="564">
        <v>0</v>
      </c>
      <c r="D24" s="564">
        <v>0</v>
      </c>
      <c r="E24" s="564">
        <v>0</v>
      </c>
      <c r="F24" s="564">
        <v>-264398.45369469991</v>
      </c>
      <c r="G24" s="339">
        <v>1321992.268473499</v>
      </c>
    </row>
    <row r="25" spans="1:8" x14ac:dyDescent="0.2">
      <c r="A25" s="325" t="s">
        <v>837</v>
      </c>
      <c r="B25" s="564">
        <v>1588921.6225240191</v>
      </c>
      <c r="C25" s="564">
        <v>1868.42</v>
      </c>
      <c r="D25" s="564">
        <v>-1837.1297116399219</v>
      </c>
      <c r="E25" s="564">
        <v>-6814.7023869417972</v>
      </c>
      <c r="F25" s="564">
        <v>-302240.41327159596</v>
      </c>
      <c r="G25" s="339">
        <v>1279897.7971538415</v>
      </c>
    </row>
    <row r="26" spans="1:8" x14ac:dyDescent="0.2">
      <c r="A26" s="325" t="s">
        <v>838</v>
      </c>
      <c r="B26" s="564">
        <v>570069.57078390929</v>
      </c>
      <c r="C26" s="564">
        <v>183769.76</v>
      </c>
      <c r="D26" s="564">
        <v>0</v>
      </c>
      <c r="E26" s="564">
        <v>-287881.44201022154</v>
      </c>
      <c r="F26" s="564">
        <v>-208218.59902482526</v>
      </c>
      <c r="G26" s="339">
        <v>257739.2897488625</v>
      </c>
    </row>
    <row r="27" spans="1:8" x14ac:dyDescent="0.2">
      <c r="A27" s="325" t="s">
        <v>486</v>
      </c>
      <c r="B27" s="564">
        <v>1073128.8692419019</v>
      </c>
      <c r="C27" s="564">
        <v>48933.842105263153</v>
      </c>
      <c r="D27" s="564">
        <v>0</v>
      </c>
      <c r="E27" s="564">
        <v>-10916.344227349975</v>
      </c>
      <c r="F27" s="564">
        <v>-274422.36397155753</v>
      </c>
      <c r="G27" s="339">
        <v>836724.0031482575</v>
      </c>
    </row>
    <row r="28" spans="1:8" x14ac:dyDescent="0.2">
      <c r="A28" s="325" t="s">
        <v>839</v>
      </c>
      <c r="B28" s="564">
        <v>1508310.1127251678</v>
      </c>
      <c r="C28" s="564">
        <v>247497.45912280699</v>
      </c>
      <c r="D28" s="564">
        <v>0</v>
      </c>
      <c r="E28" s="564">
        <v>-32034.302252068519</v>
      </c>
      <c r="F28" s="564">
        <v>-324166.58364056842</v>
      </c>
      <c r="G28" s="339">
        <v>1399606.6859553379</v>
      </c>
    </row>
    <row r="29" spans="1:8" x14ac:dyDescent="0.2">
      <c r="A29" s="325" t="s">
        <v>40</v>
      </c>
      <c r="B29" s="564">
        <v>599112.98396946269</v>
      </c>
      <c r="C29" s="564">
        <v>0</v>
      </c>
      <c r="D29" s="564">
        <v>0</v>
      </c>
      <c r="E29" s="564">
        <v>0</v>
      </c>
      <c r="F29" s="564">
        <v>-183051.07097359037</v>
      </c>
      <c r="G29" s="339">
        <v>416061.91299587232</v>
      </c>
    </row>
    <row r="30" spans="1:8" x14ac:dyDescent="0.2">
      <c r="A30" s="325" t="s">
        <v>835</v>
      </c>
      <c r="B30" s="564">
        <v>2145167.7764285714</v>
      </c>
      <c r="C30" s="564">
        <v>0</v>
      </c>
      <c r="D30" s="564"/>
      <c r="E30" s="564">
        <v>0</v>
      </c>
      <c r="F30" s="564">
        <v>-268145.97205357143</v>
      </c>
      <c r="G30" s="339">
        <v>1877021.8043750001</v>
      </c>
    </row>
    <row r="31" spans="1:8" ht="13.5" thickBot="1" x14ac:dyDescent="0.25">
      <c r="A31" s="325"/>
      <c r="B31" s="336">
        <v>22261494.204566374</v>
      </c>
      <c r="C31" s="336">
        <v>482069.48122807016</v>
      </c>
      <c r="D31" s="336">
        <v>-1837.1297116399219</v>
      </c>
      <c r="E31" s="336">
        <v>-337646.79087658186</v>
      </c>
      <c r="F31" s="336">
        <v>-2308778.2213492608</v>
      </c>
      <c r="G31" s="336">
        <v>20095301.54385696</v>
      </c>
      <c r="H31" s="340"/>
    </row>
    <row r="32" spans="1:8" x14ac:dyDescent="0.2">
      <c r="A32" s="310"/>
      <c r="B32" s="447"/>
      <c r="C32" s="138"/>
      <c r="D32" s="138"/>
      <c r="E32" s="447"/>
      <c r="F32" s="138"/>
      <c r="G32" s="311"/>
    </row>
    <row r="33" spans="1:9" x14ac:dyDescent="0.2">
      <c r="A33" s="320" t="s">
        <v>1013</v>
      </c>
      <c r="B33" s="317"/>
      <c r="C33" s="446"/>
      <c r="D33" s="318"/>
      <c r="E33" s="318"/>
      <c r="F33" s="338"/>
      <c r="G33" s="319"/>
      <c r="H33" s="340"/>
      <c r="I33" s="316"/>
    </row>
    <row r="34" spans="1:9" x14ac:dyDescent="0.2">
      <c r="A34" s="310"/>
      <c r="B34" s="138"/>
      <c r="C34" s="138"/>
      <c r="D34" s="138"/>
      <c r="E34" s="138"/>
      <c r="F34" s="138"/>
      <c r="G34" s="311"/>
    </row>
    <row r="35" spans="1:9" ht="23.25" customHeight="1" x14ac:dyDescent="0.2">
      <c r="A35" s="325"/>
      <c r="B35" s="329" t="s">
        <v>1014</v>
      </c>
      <c r="C35" s="328" t="s">
        <v>503</v>
      </c>
      <c r="D35" s="328" t="s">
        <v>504</v>
      </c>
      <c r="E35" s="328" t="s">
        <v>281</v>
      </c>
      <c r="F35" s="330" t="s">
        <v>1015</v>
      </c>
      <c r="G35" s="337" t="s">
        <v>334</v>
      </c>
      <c r="H35" s="316"/>
      <c r="I35" s="316"/>
    </row>
    <row r="36" spans="1:9" x14ac:dyDescent="0.2">
      <c r="A36" s="325" t="s">
        <v>483</v>
      </c>
      <c r="B36" s="338">
        <v>13568179.428310879</v>
      </c>
      <c r="C36" s="338">
        <v>105151.88</v>
      </c>
      <c r="D36" s="338">
        <v>0</v>
      </c>
      <c r="E36" s="338">
        <v>-482938.76158573618</v>
      </c>
      <c r="F36" s="338">
        <v>0</v>
      </c>
      <c r="G36" s="339">
        <v>13190392.546725143</v>
      </c>
      <c r="H36" s="316"/>
      <c r="I36" s="316"/>
    </row>
    <row r="37" spans="1:9" x14ac:dyDescent="0.2">
      <c r="A37" s="325" t="s">
        <v>836</v>
      </c>
      <c r="B37" s="338">
        <v>1994705.4744863384</v>
      </c>
      <c r="C37" s="338">
        <v>11195</v>
      </c>
      <c r="D37" s="338">
        <v>0</v>
      </c>
      <c r="E37" s="338">
        <v>-419509.75231813954</v>
      </c>
      <c r="F37" s="338">
        <v>0</v>
      </c>
      <c r="G37" s="339">
        <v>1586390.7221681988</v>
      </c>
      <c r="H37" s="316"/>
      <c r="I37" s="316"/>
    </row>
    <row r="38" spans="1:9" x14ac:dyDescent="0.2">
      <c r="A38" s="325" t="s">
        <v>837</v>
      </c>
      <c r="B38" s="338">
        <v>1798071.7692201152</v>
      </c>
      <c r="C38" s="338">
        <v>109560.10578947367</v>
      </c>
      <c r="D38" s="338">
        <v>-697.45999999999992</v>
      </c>
      <c r="E38" s="338">
        <v>-318012.79248555878</v>
      </c>
      <c r="F38" s="338">
        <v>0</v>
      </c>
      <c r="G38" s="339">
        <v>1588921.62252403</v>
      </c>
      <c r="H38" s="316"/>
      <c r="I38" s="316"/>
    </row>
    <row r="39" spans="1:9" x14ac:dyDescent="0.2">
      <c r="A39" s="325" t="s">
        <v>838</v>
      </c>
      <c r="B39" s="338">
        <v>839751.4724814475</v>
      </c>
      <c r="C39" s="338">
        <v>0</v>
      </c>
      <c r="D39" s="338">
        <v>-37256.901697538255</v>
      </c>
      <c r="E39" s="338">
        <v>-232425</v>
      </c>
      <c r="F39" s="338">
        <v>0</v>
      </c>
      <c r="G39" s="339">
        <v>570069.57078390929</v>
      </c>
      <c r="H39" s="316"/>
      <c r="I39" s="316"/>
    </row>
    <row r="40" spans="1:9" x14ac:dyDescent="0.2">
      <c r="A40" s="325" t="s">
        <v>486</v>
      </c>
      <c r="B40" s="338">
        <v>481626.06568023289</v>
      </c>
      <c r="C40" s="338">
        <v>856489.49561403506</v>
      </c>
      <c r="D40" s="338">
        <v>-1484.3400000000001</v>
      </c>
      <c r="E40" s="338">
        <v>-263502.35205236584</v>
      </c>
      <c r="F40" s="338">
        <v>0</v>
      </c>
      <c r="G40" s="339">
        <v>1073128.8692419019</v>
      </c>
      <c r="H40" s="316"/>
      <c r="I40" s="316"/>
    </row>
    <row r="41" spans="1:9" x14ac:dyDescent="0.2">
      <c r="A41" s="325" t="s">
        <v>839</v>
      </c>
      <c r="B41" s="338">
        <v>1431578.447496654</v>
      </c>
      <c r="C41" s="338">
        <v>395957.24</v>
      </c>
      <c r="D41" s="338">
        <v>-8585.4</v>
      </c>
      <c r="E41" s="338">
        <v>-310640.17477148637</v>
      </c>
      <c r="F41" s="338">
        <v>0</v>
      </c>
      <c r="G41" s="339">
        <v>1508310.1127251678</v>
      </c>
      <c r="H41" s="316"/>
      <c r="I41" s="316"/>
    </row>
    <row r="42" spans="1:9" x14ac:dyDescent="0.2">
      <c r="A42" s="325" t="s">
        <v>40</v>
      </c>
      <c r="B42" s="338">
        <v>782164.05494305305</v>
      </c>
      <c r="C42" s="338">
        <v>0</v>
      </c>
      <c r="D42" s="338">
        <v>0</v>
      </c>
      <c r="E42" s="338">
        <v>-183051.07097359037</v>
      </c>
      <c r="F42" s="338">
        <v>0</v>
      </c>
      <c r="G42" s="339">
        <v>599112.98396946269</v>
      </c>
      <c r="H42" s="316"/>
      <c r="I42" s="316"/>
    </row>
    <row r="43" spans="1:9" x14ac:dyDescent="0.2">
      <c r="A43" s="325" t="s">
        <v>835</v>
      </c>
      <c r="B43" s="338">
        <v>2720399.9550000001</v>
      </c>
      <c r="C43" s="338">
        <v>0</v>
      </c>
      <c r="D43" s="338">
        <v>0</v>
      </c>
      <c r="E43" s="338">
        <v>-575232.17857142852</v>
      </c>
      <c r="F43" s="338">
        <v>0</v>
      </c>
      <c r="G43" s="339">
        <v>2145167.7764285714</v>
      </c>
      <c r="H43" s="316"/>
      <c r="I43" s="316"/>
    </row>
    <row r="44" spans="1:9" x14ac:dyDescent="0.2">
      <c r="A44" s="341" t="s">
        <v>1016</v>
      </c>
      <c r="B44" s="338">
        <v>0</v>
      </c>
      <c r="C44" s="338"/>
      <c r="D44" s="338"/>
      <c r="E44" s="338"/>
      <c r="F44" s="338"/>
      <c r="G44" s="339">
        <v>0</v>
      </c>
      <c r="H44" s="316"/>
      <c r="I44" s="316"/>
    </row>
    <row r="45" spans="1:9" ht="13.5" thickBot="1" x14ac:dyDescent="0.25">
      <c r="A45" s="325"/>
      <c r="B45" s="336">
        <v>23616476.667618714</v>
      </c>
      <c r="C45" s="336">
        <v>1478353.7214035087</v>
      </c>
      <c r="D45" s="336">
        <v>-48024.101697538259</v>
      </c>
      <c r="E45" s="336">
        <v>-2785312.0827583056</v>
      </c>
      <c r="F45" s="336">
        <v>0</v>
      </c>
      <c r="G45" s="336">
        <v>22261494.204566386</v>
      </c>
      <c r="H45" s="316"/>
      <c r="I45" s="316"/>
    </row>
    <row r="46" spans="1:9" x14ac:dyDescent="0.2">
      <c r="A46" s="310"/>
      <c r="B46" s="447"/>
      <c r="C46" s="138"/>
      <c r="D46" s="138"/>
      <c r="E46" s="138"/>
      <c r="F46" s="138"/>
      <c r="G46" s="311"/>
    </row>
    <row r="47" spans="1:9" x14ac:dyDescent="0.2">
      <c r="A47" s="320" t="s">
        <v>636</v>
      </c>
      <c r="B47" s="138"/>
      <c r="C47" s="138">
        <v>164</v>
      </c>
      <c r="D47" s="138"/>
      <c r="E47" s="138"/>
      <c r="F47" s="138"/>
      <c r="G47" s="311"/>
    </row>
    <row r="48" spans="1:9" x14ac:dyDescent="0.2">
      <c r="A48" s="325" t="s">
        <v>1017</v>
      </c>
      <c r="B48" s="138"/>
      <c r="C48" s="138"/>
      <c r="D48" s="138"/>
      <c r="E48" s="138"/>
      <c r="F48" s="447"/>
      <c r="G48" s="311"/>
    </row>
    <row r="49" spans="1:7" ht="13.5" thickBot="1" x14ac:dyDescent="0.25">
      <c r="A49" s="342"/>
      <c r="B49" s="284"/>
      <c r="C49" s="284"/>
      <c r="D49" s="284"/>
      <c r="E49" s="284"/>
      <c r="F49" s="284"/>
      <c r="G49" s="312"/>
    </row>
  </sheetData>
  <pageMargins left="0.70866141732283472" right="0.70866141732283472" top="0.74803149606299213" bottom="0.74803149606299213" header="0.31496062992125984" footer="0.31496062992125984"/>
  <pageSetup scale="61" firstPageNumber="24" orientation="portrait" useFirstPageNumber="1" r:id="rId1"/>
  <headerFooter>
    <oddFooter>&amp;C24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56"/>
  <sheetViews>
    <sheetView view="pageBreakPreview" topLeftCell="A34" zoomScale="90" zoomScaleSheetLayoutView="90" workbookViewId="0">
      <selection activeCell="D48" sqref="D48"/>
    </sheetView>
  </sheetViews>
  <sheetFormatPr defaultColWidth="9.140625" defaultRowHeight="12.75" x14ac:dyDescent="0.2"/>
  <cols>
    <col min="1" max="1" width="5.42578125" style="303" customWidth="1"/>
    <col min="2" max="2" width="66.7109375" style="99" customWidth="1"/>
    <col min="3" max="6" width="17.7109375" style="99" customWidth="1"/>
    <col min="7" max="7" width="20.28515625" style="99" customWidth="1"/>
    <col min="8" max="8" width="13.5703125" style="99" bestFit="1" customWidth="1"/>
    <col min="9" max="10" width="11.28515625" style="99" bestFit="1" customWidth="1"/>
    <col min="11" max="19" width="9.140625" style="99"/>
    <col min="20" max="20" width="3" style="99" hidden="1" customWidth="1"/>
    <col min="21" max="21" width="41.42578125" style="99" hidden="1" customWidth="1"/>
    <col min="22" max="16384" width="9.140625" style="99"/>
  </cols>
  <sheetData>
    <row r="1" spans="1:21" x14ac:dyDescent="0.2">
      <c r="G1" s="223" t="s">
        <v>19</v>
      </c>
      <c r="T1" s="753" t="s">
        <v>488</v>
      </c>
      <c r="U1" s="753"/>
    </row>
    <row r="2" spans="1:21" x14ac:dyDescent="0.2">
      <c r="B2" s="767" t="str">
        <f>IF(Cover!A6="Insert Name of Municipality here","Input name of municipality in cover sheet",Cover!A6)</f>
        <v>XHARIEP DISTRICT MUNICIPALITY</v>
      </c>
      <c r="C2" s="767"/>
      <c r="D2" s="767"/>
      <c r="E2" s="767"/>
      <c r="F2" s="767"/>
    </row>
    <row r="3" spans="1:21" ht="13.5" thickBot="1" x14ac:dyDescent="0.25">
      <c r="B3" s="753" t="s">
        <v>1257</v>
      </c>
      <c r="C3" s="753"/>
      <c r="D3" s="753"/>
      <c r="E3" s="753"/>
      <c r="F3" s="753"/>
    </row>
    <row r="4" spans="1:21" x14ac:dyDescent="0.2">
      <c r="B4" s="767" t="str">
        <f>IF(Cover!E8="insert financial year (e.g. 2008)", "input financial year in cover sheet","for the period ended 30 June "&amp;Cover!E8)</f>
        <v>for the period ended 30 June 2014</v>
      </c>
      <c r="C4" s="767"/>
      <c r="D4" s="767"/>
      <c r="E4" s="767"/>
      <c r="F4" s="767"/>
      <c r="G4" s="138"/>
      <c r="J4" s="809" t="s">
        <v>421</v>
      </c>
      <c r="K4" s="810"/>
      <c r="L4" s="810"/>
      <c r="M4" s="810"/>
      <c r="N4" s="810"/>
      <c r="O4" s="810"/>
      <c r="P4" s="810"/>
      <c r="Q4" s="811"/>
    </row>
    <row r="5" spans="1:21" x14ac:dyDescent="0.2">
      <c r="C5" s="138"/>
      <c r="D5" s="138"/>
      <c r="E5" s="304"/>
      <c r="F5" s="304"/>
      <c r="G5" s="138"/>
      <c r="J5" s="812"/>
      <c r="K5" s="813"/>
      <c r="L5" s="813"/>
      <c r="M5" s="813"/>
      <c r="N5" s="813"/>
      <c r="O5" s="813"/>
      <c r="P5" s="813"/>
      <c r="Q5" s="814"/>
    </row>
    <row r="6" spans="1:21" ht="13.5" thickBot="1" x14ac:dyDescent="0.25">
      <c r="B6" s="286"/>
      <c r="C6" s="287"/>
      <c r="D6" s="287"/>
      <c r="E6" s="288"/>
      <c r="F6" s="288"/>
      <c r="G6" s="138"/>
      <c r="J6" s="812"/>
      <c r="K6" s="813"/>
      <c r="L6" s="813"/>
      <c r="M6" s="813"/>
      <c r="N6" s="813"/>
      <c r="O6" s="813"/>
      <c r="P6" s="813"/>
      <c r="Q6" s="814"/>
    </row>
    <row r="7" spans="1:21" x14ac:dyDescent="0.2">
      <c r="E7" s="303"/>
      <c r="F7" s="303"/>
      <c r="G7" s="225" t="s">
        <v>386</v>
      </c>
      <c r="J7" s="812"/>
      <c r="K7" s="813"/>
      <c r="L7" s="813"/>
      <c r="M7" s="813"/>
      <c r="N7" s="813"/>
      <c r="O7" s="813"/>
      <c r="P7" s="813"/>
      <c r="Q7" s="814"/>
    </row>
    <row r="8" spans="1:21" x14ac:dyDescent="0.2">
      <c r="A8" s="303">
        <v>7</v>
      </c>
      <c r="B8" s="226" t="s">
        <v>536</v>
      </c>
      <c r="C8" s="279"/>
      <c r="D8" s="279"/>
      <c r="F8" s="227"/>
      <c r="G8" s="228"/>
      <c r="H8" s="227"/>
      <c r="J8" s="812"/>
      <c r="K8" s="813"/>
      <c r="L8" s="813"/>
      <c r="M8" s="813"/>
      <c r="N8" s="813"/>
      <c r="O8" s="813"/>
      <c r="P8" s="813"/>
      <c r="Q8" s="814"/>
      <c r="T8" s="99">
        <v>1</v>
      </c>
      <c r="U8" s="99" t="s">
        <v>256</v>
      </c>
    </row>
    <row r="9" spans="1:21" x14ac:dyDescent="0.2">
      <c r="B9" s="226"/>
      <c r="C9" s="279"/>
      <c r="D9" s="279"/>
      <c r="F9" s="227"/>
      <c r="G9" s="228"/>
      <c r="H9" s="227"/>
      <c r="J9" s="812"/>
      <c r="K9" s="813"/>
      <c r="L9" s="813"/>
      <c r="M9" s="813"/>
      <c r="N9" s="813"/>
      <c r="O9" s="813"/>
      <c r="P9" s="813"/>
      <c r="Q9" s="814"/>
    </row>
    <row r="10" spans="1:21" ht="27.75" customHeight="1" thickBot="1" x14ac:dyDescent="0.25">
      <c r="A10" s="402">
        <v>7.1</v>
      </c>
      <c r="B10" s="130" t="s">
        <v>406</v>
      </c>
      <c r="C10" s="229" t="s">
        <v>407</v>
      </c>
      <c r="D10" s="230" t="s">
        <v>485</v>
      </c>
      <c r="E10" s="230" t="s">
        <v>485</v>
      </c>
      <c r="F10" s="230" t="s">
        <v>334</v>
      </c>
      <c r="J10" s="815"/>
      <c r="K10" s="816"/>
      <c r="L10" s="816"/>
      <c r="M10" s="816"/>
      <c r="N10" s="816"/>
      <c r="O10" s="816"/>
      <c r="P10" s="816"/>
      <c r="Q10" s="817"/>
    </row>
    <row r="11" spans="1:21" x14ac:dyDescent="0.2">
      <c r="B11" s="138"/>
      <c r="C11" s="401" t="s">
        <v>1146</v>
      </c>
      <c r="D11" s="401" t="s">
        <v>1146</v>
      </c>
      <c r="E11" s="401" t="s">
        <v>1146</v>
      </c>
      <c r="F11" s="401" t="s">
        <v>1146</v>
      </c>
    </row>
    <row r="12" spans="1:21" x14ac:dyDescent="0.2">
      <c r="B12" s="138"/>
      <c r="C12" s="231"/>
      <c r="D12" s="231"/>
      <c r="E12" s="231"/>
      <c r="F12" s="231"/>
    </row>
    <row r="13" spans="1:21" x14ac:dyDescent="0.2">
      <c r="B13" s="221" t="s">
        <v>987</v>
      </c>
      <c r="C13" s="232">
        <v>0</v>
      </c>
      <c r="D13" s="232">
        <v>0</v>
      </c>
      <c r="E13" s="232">
        <v>0</v>
      </c>
      <c r="F13" s="232">
        <v>0</v>
      </c>
    </row>
    <row r="14" spans="1:21" x14ac:dyDescent="0.2">
      <c r="B14" s="138" t="s">
        <v>335</v>
      </c>
      <c r="C14" s="233">
        <v>0</v>
      </c>
      <c r="D14" s="233">
        <v>0</v>
      </c>
      <c r="E14" s="233">
        <v>0</v>
      </c>
      <c r="F14" s="204">
        <v>0</v>
      </c>
    </row>
    <row r="15" spans="1:21" hidden="1" x14ac:dyDescent="0.2">
      <c r="B15" s="99" t="s">
        <v>943</v>
      </c>
      <c r="C15" s="234"/>
      <c r="D15" s="234"/>
      <c r="E15" s="234"/>
      <c r="F15" s="149">
        <v>0</v>
      </c>
    </row>
    <row r="16" spans="1:21" hidden="1" x14ac:dyDescent="0.2">
      <c r="B16" s="99" t="s">
        <v>944</v>
      </c>
      <c r="C16" s="234"/>
      <c r="D16" s="234"/>
      <c r="E16" s="234"/>
      <c r="F16" s="149">
        <v>0</v>
      </c>
    </row>
    <row r="17" spans="2:9" x14ac:dyDescent="0.2">
      <c r="B17" s="138" t="s">
        <v>599</v>
      </c>
      <c r="C17" s="235">
        <v>0</v>
      </c>
      <c r="D17" s="235">
        <v>0</v>
      </c>
      <c r="E17" s="235">
        <v>0</v>
      </c>
      <c r="F17" s="236">
        <v>0</v>
      </c>
    </row>
    <row r="18" spans="2:9" x14ac:dyDescent="0.2">
      <c r="B18" s="138"/>
      <c r="C18" s="203"/>
      <c r="D18" s="203"/>
      <c r="E18" s="203"/>
      <c r="F18" s="203"/>
      <c r="I18" s="138"/>
    </row>
    <row r="19" spans="2:9" x14ac:dyDescent="0.2">
      <c r="B19" s="138" t="s">
        <v>408</v>
      </c>
      <c r="C19" s="237">
        <v>0</v>
      </c>
      <c r="D19" s="237">
        <v>0</v>
      </c>
      <c r="E19" s="237">
        <v>0</v>
      </c>
      <c r="F19" s="237">
        <v>0</v>
      </c>
      <c r="I19" s="138"/>
    </row>
    <row r="20" spans="2:9" x14ac:dyDescent="0.2">
      <c r="B20" s="138" t="s">
        <v>410</v>
      </c>
      <c r="C20" s="237">
        <v>0</v>
      </c>
      <c r="D20" s="237">
        <v>0</v>
      </c>
      <c r="E20" s="237">
        <v>0</v>
      </c>
      <c r="F20" s="237">
        <v>0</v>
      </c>
      <c r="I20" s="138"/>
    </row>
    <row r="21" spans="2:9" x14ac:dyDescent="0.2">
      <c r="B21" s="138"/>
      <c r="C21" s="237"/>
      <c r="D21" s="237"/>
      <c r="E21" s="237"/>
      <c r="F21" s="199"/>
      <c r="I21" s="138"/>
    </row>
    <row r="22" spans="2:9" hidden="1" x14ac:dyDescent="0.2">
      <c r="B22" s="138" t="s">
        <v>405</v>
      </c>
      <c r="C22" s="201">
        <v>0</v>
      </c>
      <c r="D22" s="201">
        <v>0</v>
      </c>
      <c r="E22" s="201">
        <v>0</v>
      </c>
      <c r="F22" s="201">
        <v>0</v>
      </c>
      <c r="I22" s="138"/>
    </row>
    <row r="23" spans="2:9" hidden="1" x14ac:dyDescent="0.2">
      <c r="B23" s="138" t="s">
        <v>335</v>
      </c>
      <c r="C23" s="233">
        <v>0</v>
      </c>
      <c r="D23" s="233">
        <v>0</v>
      </c>
      <c r="E23" s="233">
        <v>0</v>
      </c>
      <c r="F23" s="204">
        <v>0</v>
      </c>
      <c r="I23" s="138"/>
    </row>
    <row r="24" spans="2:9" hidden="1" x14ac:dyDescent="0.2">
      <c r="B24" s="138" t="s">
        <v>409</v>
      </c>
      <c r="C24" s="235">
        <v>0</v>
      </c>
      <c r="D24" s="235">
        <v>0</v>
      </c>
      <c r="E24" s="235">
        <v>0</v>
      </c>
      <c r="F24" s="236">
        <v>0</v>
      </c>
      <c r="I24" s="138"/>
    </row>
    <row r="25" spans="2:9" hidden="1" x14ac:dyDescent="0.2">
      <c r="B25" s="138"/>
      <c r="C25" s="203"/>
      <c r="D25" s="203"/>
      <c r="E25" s="203"/>
      <c r="F25" s="203"/>
      <c r="I25" s="138"/>
    </row>
    <row r="26" spans="2:9" hidden="1" x14ac:dyDescent="0.2">
      <c r="B26" s="99" t="s">
        <v>545</v>
      </c>
      <c r="C26" s="237">
        <v>0</v>
      </c>
      <c r="D26" s="237">
        <v>0</v>
      </c>
      <c r="E26" s="237">
        <v>0</v>
      </c>
      <c r="F26" s="237">
        <v>0</v>
      </c>
      <c r="I26" s="138"/>
    </row>
    <row r="27" spans="2:9" hidden="1" x14ac:dyDescent="0.2">
      <c r="B27" s="138" t="s">
        <v>546</v>
      </c>
      <c r="C27" s="237">
        <v>0</v>
      </c>
      <c r="D27" s="237">
        <v>0</v>
      </c>
      <c r="E27" s="237">
        <v>0</v>
      </c>
      <c r="F27" s="237">
        <v>0</v>
      </c>
      <c r="I27" s="138"/>
    </row>
    <row r="28" spans="2:9" hidden="1" x14ac:dyDescent="0.2">
      <c r="B28" s="99" t="s">
        <v>165</v>
      </c>
      <c r="C28" s="237">
        <v>0</v>
      </c>
      <c r="D28" s="237">
        <v>0</v>
      </c>
      <c r="E28" s="237">
        <v>0</v>
      </c>
      <c r="F28" s="237">
        <v>0</v>
      </c>
      <c r="I28" s="138"/>
    </row>
    <row r="29" spans="2:9" x14ac:dyDescent="0.2">
      <c r="B29" s="138"/>
      <c r="C29" s="237"/>
      <c r="D29" s="237"/>
      <c r="E29" s="237"/>
      <c r="F29" s="237"/>
      <c r="I29" s="138"/>
    </row>
    <row r="30" spans="2:9" x14ac:dyDescent="0.2">
      <c r="B30" s="221" t="s">
        <v>1180</v>
      </c>
      <c r="C30" s="201">
        <v>0</v>
      </c>
      <c r="D30" s="201">
        <v>0</v>
      </c>
      <c r="E30" s="201">
        <v>0</v>
      </c>
      <c r="F30" s="201">
        <v>0</v>
      </c>
      <c r="I30" s="138"/>
    </row>
    <row r="31" spans="2:9" x14ac:dyDescent="0.2">
      <c r="B31" s="138" t="s">
        <v>335</v>
      </c>
      <c r="C31" s="233">
        <v>0</v>
      </c>
      <c r="D31" s="233">
        <v>0</v>
      </c>
      <c r="E31" s="233">
        <v>0</v>
      </c>
      <c r="F31" s="233">
        <v>0</v>
      </c>
      <c r="I31" s="138"/>
    </row>
    <row r="32" spans="2:9" x14ac:dyDescent="0.2">
      <c r="B32" s="138" t="s">
        <v>599</v>
      </c>
      <c r="C32" s="235">
        <v>0</v>
      </c>
      <c r="D32" s="235">
        <v>0</v>
      </c>
      <c r="E32" s="235">
        <v>0</v>
      </c>
      <c r="F32" s="235">
        <v>0</v>
      </c>
      <c r="I32" s="138"/>
    </row>
    <row r="33" spans="1:9" x14ac:dyDescent="0.2">
      <c r="B33" s="138"/>
      <c r="C33" s="231"/>
      <c r="D33" s="231"/>
      <c r="E33" s="231"/>
      <c r="F33" s="231"/>
      <c r="I33" s="138"/>
    </row>
    <row r="34" spans="1:9" ht="26.25" customHeight="1" x14ac:dyDescent="0.2">
      <c r="A34" s="303">
        <v>7.2</v>
      </c>
      <c r="B34" s="130" t="s">
        <v>1251</v>
      </c>
      <c r="C34" s="229"/>
      <c r="D34" s="229"/>
      <c r="E34" s="230"/>
      <c r="F34" s="230"/>
      <c r="I34" s="138"/>
    </row>
    <row r="35" spans="1:9" x14ac:dyDescent="0.2">
      <c r="B35" s="138"/>
      <c r="C35" s="401"/>
      <c r="D35" s="401"/>
      <c r="E35" s="401"/>
      <c r="F35" s="401"/>
      <c r="I35" s="138"/>
    </row>
    <row r="36" spans="1:9" x14ac:dyDescent="0.2">
      <c r="B36" s="138"/>
      <c r="C36" s="227"/>
      <c r="D36" s="227"/>
      <c r="E36" s="227"/>
      <c r="F36" s="238"/>
      <c r="I36" s="138"/>
    </row>
    <row r="37" spans="1:9" x14ac:dyDescent="0.2">
      <c r="B37" s="221" t="s">
        <v>987</v>
      </c>
      <c r="C37" s="343" t="s">
        <v>1014</v>
      </c>
      <c r="D37" s="343" t="s">
        <v>503</v>
      </c>
      <c r="E37" s="344" t="s">
        <v>410</v>
      </c>
      <c r="F37" s="344" t="s">
        <v>334</v>
      </c>
      <c r="I37" s="138"/>
    </row>
    <row r="38" spans="1:9" x14ac:dyDescent="0.2">
      <c r="B38" s="138"/>
      <c r="C38" s="280">
        <v>0</v>
      </c>
      <c r="D38" s="280">
        <v>0</v>
      </c>
      <c r="E38" s="280">
        <v>0</v>
      </c>
      <c r="F38" s="280">
        <v>0</v>
      </c>
      <c r="I38" s="138"/>
    </row>
    <row r="39" spans="1:9" hidden="1" x14ac:dyDescent="0.2">
      <c r="B39" s="99" t="s">
        <v>943</v>
      </c>
      <c r="C39" s="237"/>
      <c r="D39" s="237"/>
      <c r="E39" s="237"/>
      <c r="F39" s="237">
        <v>0</v>
      </c>
      <c r="I39" s="138"/>
    </row>
    <row r="40" spans="1:9" hidden="1" x14ac:dyDescent="0.2">
      <c r="B40" s="99" t="s">
        <v>944</v>
      </c>
      <c r="C40" s="237"/>
      <c r="D40" s="237"/>
      <c r="E40" s="237"/>
      <c r="F40" s="237">
        <v>0</v>
      </c>
      <c r="I40" s="138"/>
    </row>
    <row r="41" spans="1:9" x14ac:dyDescent="0.2">
      <c r="B41" s="138"/>
      <c r="C41" s="237"/>
      <c r="D41" s="237"/>
      <c r="E41" s="237"/>
      <c r="F41" s="237"/>
      <c r="I41" s="138"/>
    </row>
    <row r="42" spans="1:9" hidden="1" x14ac:dyDescent="0.2">
      <c r="B42" s="138"/>
      <c r="C42" s="237"/>
      <c r="D42" s="237"/>
      <c r="E42" s="237"/>
      <c r="F42" s="237"/>
      <c r="I42" s="138"/>
    </row>
    <row r="43" spans="1:9" x14ac:dyDescent="0.2">
      <c r="B43" s="138"/>
      <c r="C43" s="237"/>
      <c r="D43" s="237"/>
      <c r="E43" s="237"/>
      <c r="F43" s="237"/>
      <c r="I43" s="138"/>
    </row>
    <row r="44" spans="1:9" x14ac:dyDescent="0.2">
      <c r="B44" s="221" t="s">
        <v>1180</v>
      </c>
      <c r="C44" s="343" t="s">
        <v>1014</v>
      </c>
      <c r="D44" s="343" t="s">
        <v>503</v>
      </c>
      <c r="E44" s="344" t="s">
        <v>410</v>
      </c>
      <c r="F44" s="344" t="s">
        <v>334</v>
      </c>
      <c r="I44" s="138"/>
    </row>
    <row r="45" spans="1:9" x14ac:dyDescent="0.2">
      <c r="B45" s="138" t="s">
        <v>407</v>
      </c>
      <c r="C45" s="237">
        <v>0</v>
      </c>
      <c r="D45" s="237">
        <v>0</v>
      </c>
      <c r="E45" s="237">
        <v>0</v>
      </c>
      <c r="F45" s="237">
        <v>0</v>
      </c>
      <c r="I45" s="138"/>
    </row>
    <row r="46" spans="1:9" x14ac:dyDescent="0.2">
      <c r="B46" s="138"/>
      <c r="C46" s="201"/>
      <c r="D46" s="201"/>
      <c r="E46" s="201"/>
      <c r="F46" s="201"/>
      <c r="I46" s="138"/>
    </row>
    <row r="47" spans="1:9" x14ac:dyDescent="0.2">
      <c r="B47" s="138"/>
      <c r="C47" s="237"/>
      <c r="D47" s="237"/>
      <c r="E47" s="237"/>
      <c r="F47" s="237"/>
      <c r="I47" s="138"/>
    </row>
    <row r="48" spans="1:9" x14ac:dyDescent="0.2">
      <c r="C48" s="237"/>
      <c r="D48" s="237"/>
      <c r="E48" s="237"/>
      <c r="F48" s="237"/>
      <c r="I48" s="138"/>
    </row>
    <row r="49" spans="1:9" x14ac:dyDescent="0.2">
      <c r="B49" s="138">
        <v>165</v>
      </c>
      <c r="C49" s="237"/>
      <c r="D49" s="237"/>
      <c r="E49" s="237"/>
      <c r="F49" s="237"/>
      <c r="I49" s="138"/>
    </row>
    <row r="50" spans="1:9" hidden="1" x14ac:dyDescent="0.2">
      <c r="A50" s="303">
        <v>12.2</v>
      </c>
      <c r="B50" s="99" t="s">
        <v>428</v>
      </c>
      <c r="C50" s="138"/>
      <c r="D50" s="138"/>
      <c r="E50" s="138"/>
      <c r="F50" s="138"/>
    </row>
    <row r="51" spans="1:9" hidden="1" x14ac:dyDescent="0.2">
      <c r="F51" s="138"/>
    </row>
    <row r="52" spans="1:9" hidden="1" x14ac:dyDescent="0.2">
      <c r="B52" s="99" t="s">
        <v>429</v>
      </c>
    </row>
    <row r="53" spans="1:9" hidden="1" x14ac:dyDescent="0.2">
      <c r="B53" s="99" t="s">
        <v>517</v>
      </c>
    </row>
    <row r="54" spans="1:9" ht="25.5" hidden="1" x14ac:dyDescent="0.2">
      <c r="B54" s="279" t="s">
        <v>430</v>
      </c>
    </row>
    <row r="55" spans="1:9" hidden="1" x14ac:dyDescent="0.2"/>
    <row r="56" spans="1:9" hidden="1" x14ac:dyDescent="0.2">
      <c r="G56" s="188" t="s">
        <v>387</v>
      </c>
    </row>
  </sheetData>
  <mergeCells count="5">
    <mergeCell ref="B2:F2"/>
    <mergeCell ref="B3:F3"/>
    <mergeCell ref="B4:F4"/>
    <mergeCell ref="T1:U1"/>
    <mergeCell ref="J4:Q10"/>
  </mergeCells>
  <phoneticPr fontId="13" type="noConversion"/>
  <conditionalFormatting sqref="B30 B13 B4:F4">
    <cfRule type="cellIs" dxfId="11" priority="4" stopIfTrue="1" operator="equal">
      <formula>"input financial year in cover sheet"</formula>
    </cfRule>
  </conditionalFormatting>
  <conditionalFormatting sqref="B2:F2">
    <cfRule type="cellIs" dxfId="10" priority="5" stopIfTrue="1" operator="equal">
      <formula>"Input name of municipality in cover sheet"</formula>
    </cfRule>
  </conditionalFormatting>
  <conditionalFormatting sqref="B37">
    <cfRule type="cellIs" dxfId="9" priority="2" stopIfTrue="1" operator="equal">
      <formula>"input financial year in cover sheet"</formula>
    </cfRule>
  </conditionalFormatting>
  <conditionalFormatting sqref="B44">
    <cfRule type="cellIs" dxfId="8" priority="1" stopIfTrue="1" operator="equal">
      <formula>"input financial year in cover sheet"</formula>
    </cfRule>
  </conditionalFormatting>
  <pageMargins left="0.74803149606299213" right="0.74803149606299213" top="0.98425196850393704" bottom="0.98425196850393704" header="0.51181102362204722" footer="0.51181102362204722"/>
  <pageSetup paperSize="9" scale="61" firstPageNumber="25" orientation="portrait" useFirstPageNumber="1" r:id="rId1"/>
  <headerFooter alignWithMargins="0">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V125"/>
  <sheetViews>
    <sheetView view="pageBreakPreview" topLeftCell="A86" workbookViewId="0">
      <pane xSplit="2" topLeftCell="C1" activePane="topRight" state="frozen"/>
      <selection pane="topRight" activeCell="K86" sqref="K86"/>
    </sheetView>
  </sheetViews>
  <sheetFormatPr defaultRowHeight="12.75" x14ac:dyDescent="0.2"/>
  <cols>
    <col min="1" max="1" width="5.42578125" style="1" customWidth="1"/>
    <col min="2" max="2" width="42.42578125" customWidth="1"/>
    <col min="3" max="10" width="14" customWidth="1"/>
  </cols>
  <sheetData>
    <row r="1" spans="1:22" x14ac:dyDescent="0.2">
      <c r="K1" s="73" t="s">
        <v>19</v>
      </c>
    </row>
    <row r="2" spans="1:22" ht="15.75" x14ac:dyDescent="0.25">
      <c r="B2" s="828" t="str">
        <f>IF(Cover!A6="Insert Name of Municipality here","Input name of municipality in cover sheet",Cover!A6)</f>
        <v>XHARIEP DISTRICT MUNICIPALITY</v>
      </c>
      <c r="C2" s="828"/>
      <c r="D2" s="828"/>
      <c r="E2" s="828"/>
      <c r="F2" s="828"/>
      <c r="G2" s="828"/>
      <c r="H2" s="828"/>
      <c r="I2" s="828"/>
      <c r="J2" s="828"/>
    </row>
    <row r="3" spans="1:22" ht="13.5" thickBot="1" x14ac:dyDescent="0.25">
      <c r="B3" s="764" t="s">
        <v>587</v>
      </c>
      <c r="C3" s="764"/>
      <c r="D3" s="764"/>
      <c r="E3" s="764"/>
      <c r="F3" s="764"/>
      <c r="G3" s="764"/>
      <c r="H3" s="764"/>
      <c r="I3" s="764"/>
      <c r="J3" s="764"/>
    </row>
    <row r="4" spans="1:22" x14ac:dyDescent="0.2">
      <c r="B4" s="827" t="str">
        <f>IF(Cover!E8="insert financial year (e.g. 2008)", "input financial year in cover sheet","for the quarter ended 31 December "&amp;Cover!E8)</f>
        <v>for the quarter ended 31 December 2014</v>
      </c>
      <c r="C4" s="827"/>
      <c r="D4" s="827"/>
      <c r="E4" s="827"/>
      <c r="F4" s="827"/>
      <c r="G4" s="827"/>
      <c r="H4" s="827"/>
      <c r="I4" s="827"/>
      <c r="J4" s="827"/>
      <c r="O4" s="818" t="s">
        <v>421</v>
      </c>
      <c r="P4" s="819"/>
      <c r="Q4" s="819"/>
      <c r="R4" s="819"/>
      <c r="S4" s="819"/>
      <c r="T4" s="819"/>
      <c r="U4" s="819"/>
      <c r="V4" s="820"/>
    </row>
    <row r="5" spans="1:22" x14ac:dyDescent="0.2">
      <c r="C5" s="10"/>
      <c r="D5" s="10"/>
      <c r="E5" s="10"/>
      <c r="F5" s="10"/>
      <c r="O5" s="821"/>
      <c r="P5" s="822"/>
      <c r="Q5" s="822"/>
      <c r="R5" s="822"/>
      <c r="S5" s="822"/>
      <c r="T5" s="822"/>
      <c r="U5" s="822"/>
      <c r="V5" s="823"/>
    </row>
    <row r="6" spans="1:22" x14ac:dyDescent="0.2">
      <c r="A6" s="1" t="e">
        <f>'Note 7'!#REF!+1</f>
        <v>#REF!</v>
      </c>
      <c r="B6" s="1" t="s">
        <v>601</v>
      </c>
      <c r="E6" s="58"/>
      <c r="F6" s="58"/>
      <c r="K6" s="74" t="s">
        <v>298</v>
      </c>
      <c r="O6" s="821"/>
      <c r="P6" s="822"/>
      <c r="Q6" s="822"/>
      <c r="R6" s="822"/>
      <c r="S6" s="822"/>
      <c r="T6" s="822"/>
      <c r="U6" s="822"/>
      <c r="V6" s="823"/>
    </row>
    <row r="7" spans="1:22" x14ac:dyDescent="0.2">
      <c r="O7" s="821"/>
      <c r="P7" s="822"/>
      <c r="Q7" s="822"/>
      <c r="R7" s="822"/>
      <c r="S7" s="822"/>
      <c r="T7" s="822"/>
      <c r="U7" s="822"/>
      <c r="V7" s="823"/>
    </row>
    <row r="8" spans="1:22" ht="25.5" x14ac:dyDescent="0.2">
      <c r="A8" s="1">
        <v>14.1</v>
      </c>
      <c r="B8" s="1" t="s">
        <v>333</v>
      </c>
      <c r="C8" s="27" t="s">
        <v>603</v>
      </c>
      <c r="D8" s="27" t="s">
        <v>604</v>
      </c>
      <c r="E8" s="27" t="s">
        <v>605</v>
      </c>
      <c r="F8" s="27" t="s">
        <v>606</v>
      </c>
      <c r="G8" s="27" t="s">
        <v>607</v>
      </c>
      <c r="H8" s="27" t="s">
        <v>608</v>
      </c>
      <c r="I8" s="27" t="s">
        <v>505</v>
      </c>
      <c r="J8" s="27" t="s">
        <v>334</v>
      </c>
      <c r="K8" s="11"/>
      <c r="L8" s="11"/>
      <c r="M8" s="11"/>
      <c r="O8" s="821"/>
      <c r="P8" s="822"/>
      <c r="Q8" s="822"/>
      <c r="R8" s="822"/>
      <c r="S8" s="822"/>
      <c r="T8" s="822"/>
      <c r="U8" s="822"/>
      <c r="V8" s="823"/>
    </row>
    <row r="9" spans="1:22" s="1" customFormat="1" x14ac:dyDescent="0.2">
      <c r="C9" s="33" t="str">
        <f>IF(Cover!$E$12="Select level of rounding"," ",IF(Cover!$E$12 = "R  (i.e. only cents)", "R", "R'000"))</f>
        <v>R</v>
      </c>
      <c r="D9" s="33" t="str">
        <f>IF(Cover!$E$12="Select level of rounding"," ",IF(Cover!$E$12 = "R  (i.e. only cents)", "R", "R'000"))</f>
        <v>R</v>
      </c>
      <c r="E9" s="33" t="str">
        <f>IF(Cover!$E$12="Select level of rounding"," ",IF(Cover!$E$12 = "R  (i.e. only cents)", "R", "R'000"))</f>
        <v>R</v>
      </c>
      <c r="F9" s="33" t="str">
        <f>IF(Cover!$E$12="Select level of rounding"," ",IF(Cover!$E$12 = "R  (i.e. only cents)", "R", "R'000"))</f>
        <v>R</v>
      </c>
      <c r="G9" s="33" t="str">
        <f>IF(Cover!$E$12="Select level of rounding"," ",IF(Cover!$E$12 = "R  (i.e. only cents)", "R", "R'000"))</f>
        <v>R</v>
      </c>
      <c r="H9" s="33" t="str">
        <f>IF(Cover!$E$12="Select level of rounding"," ",IF(Cover!$E$12 = "R  (i.e. only cents)", "R", "R'000"))</f>
        <v>R</v>
      </c>
      <c r="I9" s="33" t="str">
        <f>IF(Cover!$E$12="Select level of rounding"," ",IF(Cover!$E$12 = "R  (i.e. only cents)", "R", "R'000"))</f>
        <v>R</v>
      </c>
      <c r="J9" s="33" t="str">
        <f>IF(Cover!$E$12="Select level of rounding"," ",IF(Cover!$E$12 = "R  (i.e. only cents)", "R", "R'000"))</f>
        <v>R</v>
      </c>
      <c r="O9" s="821"/>
      <c r="P9" s="822"/>
      <c r="Q9" s="822"/>
      <c r="R9" s="822"/>
      <c r="S9" s="822"/>
      <c r="T9" s="822"/>
      <c r="U9" s="822"/>
      <c r="V9" s="823"/>
    </row>
    <row r="10" spans="1:22" ht="13.5" thickBot="1" x14ac:dyDescent="0.25">
      <c r="B10" s="1"/>
      <c r="O10" s="824"/>
      <c r="P10" s="825"/>
      <c r="Q10" s="825"/>
      <c r="R10" s="825"/>
      <c r="S10" s="825"/>
      <c r="T10" s="825"/>
      <c r="U10" s="825"/>
      <c r="V10" s="826"/>
    </row>
    <row r="11" spans="1:22" x14ac:dyDescent="0.2">
      <c r="B11" s="1" t="str">
        <f>IF(Cover!$E$8="insert financial year (e.g. 2008)", "input financial year in cover sheet","as at 1 July "&amp;Cover!$E$8-1)</f>
        <v>as at 1 July 2013</v>
      </c>
      <c r="C11" s="28" t="e">
        <f t="shared" ref="C11:I11" si="0">SUM(C12:C15)</f>
        <v>#REF!</v>
      </c>
      <c r="D11" s="28" t="e">
        <f t="shared" si="0"/>
        <v>#REF!</v>
      </c>
      <c r="E11" s="28" t="e">
        <f t="shared" si="0"/>
        <v>#REF!</v>
      </c>
      <c r="F11" s="28" t="e">
        <f t="shared" si="0"/>
        <v>#REF!</v>
      </c>
      <c r="G11" s="28" t="e">
        <f t="shared" si="0"/>
        <v>#REF!</v>
      </c>
      <c r="H11" s="28" t="e">
        <f t="shared" si="0"/>
        <v>#REF!</v>
      </c>
      <c r="I11" s="28" t="e">
        <f t="shared" si="0"/>
        <v>#REF!</v>
      </c>
      <c r="J11" s="28" t="e">
        <f>SUM(J12:J15)</f>
        <v>#REF!</v>
      </c>
    </row>
    <row r="12" spans="1:22" x14ac:dyDescent="0.2">
      <c r="B12" s="3" t="s">
        <v>90</v>
      </c>
      <c r="C12" s="59" t="e">
        <f>#REF!</f>
        <v>#REF!</v>
      </c>
      <c r="D12" s="60" t="e">
        <f>#REF!</f>
        <v>#REF!</v>
      </c>
      <c r="E12" s="60" t="e">
        <f>#REF!</f>
        <v>#REF!</v>
      </c>
      <c r="F12" s="60" t="e">
        <f>#REF!</f>
        <v>#REF!</v>
      </c>
      <c r="G12" s="60" t="e">
        <f>#REF!</f>
        <v>#REF!</v>
      </c>
      <c r="H12" s="60" t="e">
        <f>#REF!</f>
        <v>#REF!</v>
      </c>
      <c r="I12" s="60" t="e">
        <f>#REF!</f>
        <v>#REF!</v>
      </c>
      <c r="J12" s="61" t="e">
        <f>SUM(C12:I12)</f>
        <v>#REF!</v>
      </c>
    </row>
    <row r="13" spans="1:22" x14ac:dyDescent="0.2">
      <c r="B13" s="3" t="s">
        <v>117</v>
      </c>
      <c r="C13" s="62"/>
      <c r="D13" s="63"/>
      <c r="E13" s="63"/>
      <c r="F13" s="63"/>
      <c r="G13" s="63"/>
      <c r="H13" s="63"/>
      <c r="I13" s="63"/>
      <c r="J13" s="64">
        <f>SUM(C13:I13)</f>
        <v>0</v>
      </c>
    </row>
    <row r="14" spans="1:22" x14ac:dyDescent="0.2">
      <c r="B14" s="3" t="s">
        <v>118</v>
      </c>
      <c r="C14" s="62"/>
      <c r="D14" s="63"/>
      <c r="E14" s="63"/>
      <c r="F14" s="63"/>
      <c r="G14" s="63"/>
      <c r="H14" s="63"/>
      <c r="I14" s="63"/>
      <c r="J14" s="64">
        <f>SUM(C14:I14)</f>
        <v>0</v>
      </c>
    </row>
    <row r="15" spans="1:22" x14ac:dyDescent="0.2">
      <c r="B15" s="3" t="s">
        <v>544</v>
      </c>
      <c r="C15" s="65" t="e">
        <f>#REF!</f>
        <v>#REF!</v>
      </c>
      <c r="D15" s="66" t="e">
        <f>#REF!</f>
        <v>#REF!</v>
      </c>
      <c r="E15" s="66" t="e">
        <f>#REF!</f>
        <v>#REF!</v>
      </c>
      <c r="F15" s="66" t="e">
        <f>#REF!</f>
        <v>#REF!</v>
      </c>
      <c r="G15" s="66" t="e">
        <f>#REF!</f>
        <v>#REF!</v>
      </c>
      <c r="H15" s="66" t="e">
        <f>#REF!</f>
        <v>#REF!</v>
      </c>
      <c r="I15" s="66" t="e">
        <f>#REF!</f>
        <v>#REF!</v>
      </c>
      <c r="J15" s="67" t="e">
        <f>SUM(C15:I15)</f>
        <v>#REF!</v>
      </c>
    </row>
    <row r="16" spans="1:22" x14ac:dyDescent="0.2">
      <c r="B16" s="3"/>
      <c r="C16" s="68"/>
      <c r="D16" s="68"/>
      <c r="E16" s="68"/>
      <c r="F16" s="68"/>
      <c r="G16" s="68"/>
      <c r="H16" s="68"/>
      <c r="I16" s="68"/>
      <c r="J16" s="68"/>
    </row>
    <row r="17" spans="1:10" x14ac:dyDescent="0.2">
      <c r="B17" s="3" t="s">
        <v>336</v>
      </c>
      <c r="C17" s="69" t="e">
        <f>#REF!</f>
        <v>#REF!</v>
      </c>
      <c r="D17" s="69" t="e">
        <f>#REF!</f>
        <v>#REF!</v>
      </c>
      <c r="E17" s="69" t="e">
        <f>#REF!</f>
        <v>#REF!</v>
      </c>
      <c r="F17" s="69" t="e">
        <f>#REF!</f>
        <v>#REF!</v>
      </c>
      <c r="G17" s="69" t="e">
        <f>#REF!</f>
        <v>#REF!</v>
      </c>
      <c r="H17" s="69" t="e">
        <f>#REF!</f>
        <v>#REF!</v>
      </c>
      <c r="I17" s="69" t="e">
        <f>#REF!</f>
        <v>#REF!</v>
      </c>
      <c r="J17" s="69" t="e">
        <f>SUM(C17:I17)</f>
        <v>#REF!</v>
      </c>
    </row>
    <row r="18" spans="1:10" x14ac:dyDescent="0.2">
      <c r="B18" s="3" t="s">
        <v>609</v>
      </c>
      <c r="C18" s="69" t="e">
        <f>#REF!</f>
        <v>#REF!</v>
      </c>
      <c r="D18" s="69" t="e">
        <f>#REF!</f>
        <v>#REF!</v>
      </c>
      <c r="E18" s="69" t="e">
        <f>#REF!</f>
        <v>#REF!</v>
      </c>
      <c r="F18" s="69" t="e">
        <f>#REF!</f>
        <v>#REF!</v>
      </c>
      <c r="G18" s="69" t="e">
        <f>#REF!</f>
        <v>#REF!</v>
      </c>
      <c r="H18" s="69" t="e">
        <f>#REF!</f>
        <v>#REF!</v>
      </c>
      <c r="I18" s="69" t="e">
        <f>#REF!</f>
        <v>#REF!</v>
      </c>
      <c r="J18" s="69" t="e">
        <f>SUM(C18:I18)</f>
        <v>#REF!</v>
      </c>
    </row>
    <row r="19" spans="1:10" x14ac:dyDescent="0.2">
      <c r="B19" s="3" t="s">
        <v>164</v>
      </c>
      <c r="C19" s="12" t="e">
        <f>#REF!</f>
        <v>#REF!</v>
      </c>
      <c r="D19" s="69" t="e">
        <f>#REF!</f>
        <v>#REF!</v>
      </c>
      <c r="E19" s="69" t="e">
        <f>#REF!</f>
        <v>#REF!</v>
      </c>
      <c r="F19" s="69" t="e">
        <f>#REF!</f>
        <v>#REF!</v>
      </c>
      <c r="G19" s="69" t="e">
        <f>#REF!</f>
        <v>#REF!</v>
      </c>
      <c r="H19" s="69" t="e">
        <f>#REF!</f>
        <v>#REF!</v>
      </c>
      <c r="I19" s="69" t="e">
        <f>#REF!</f>
        <v>#REF!</v>
      </c>
      <c r="J19" s="69" t="e">
        <f>SUM(C19:I19)</f>
        <v>#REF!</v>
      </c>
    </row>
    <row r="20" spans="1:10" x14ac:dyDescent="0.2">
      <c r="B20" s="9" t="s">
        <v>610</v>
      </c>
      <c r="C20" s="69" t="e">
        <f>#REF!</f>
        <v>#REF!</v>
      </c>
      <c r="D20" s="69" t="e">
        <f>#REF!</f>
        <v>#REF!</v>
      </c>
      <c r="E20" s="69" t="e">
        <f>#REF!</f>
        <v>#REF!</v>
      </c>
      <c r="F20" s="69" t="e">
        <f>#REF!</f>
        <v>#REF!</v>
      </c>
      <c r="G20" s="69" t="e">
        <f>#REF!</f>
        <v>#REF!</v>
      </c>
      <c r="H20" s="69" t="e">
        <f>#REF!</f>
        <v>#REF!</v>
      </c>
      <c r="I20" s="69" t="e">
        <f>#REF!</f>
        <v>#REF!</v>
      </c>
      <c r="J20" s="69" t="e">
        <f>SUM(C20:I20)</f>
        <v>#REF!</v>
      </c>
    </row>
    <row r="21" spans="1:10" x14ac:dyDescent="0.2">
      <c r="B21" s="3"/>
      <c r="C21" s="69"/>
      <c r="D21" s="69"/>
      <c r="E21" s="69"/>
      <c r="F21" s="69"/>
      <c r="G21" s="69"/>
      <c r="H21" s="69"/>
      <c r="I21" s="69"/>
      <c r="J21" s="69"/>
    </row>
    <row r="22" spans="1:10" x14ac:dyDescent="0.2">
      <c r="B22" s="3" t="s">
        <v>405</v>
      </c>
      <c r="C22" s="31" t="e">
        <f t="shared" ref="C22:J22" si="1">SUM(C23:C24)</f>
        <v>#REF!</v>
      </c>
      <c r="D22" s="31" t="e">
        <f t="shared" si="1"/>
        <v>#REF!</v>
      </c>
      <c r="E22" s="31" t="e">
        <f t="shared" si="1"/>
        <v>#REF!</v>
      </c>
      <c r="F22" s="31" t="e">
        <f t="shared" si="1"/>
        <v>#REF!</v>
      </c>
      <c r="G22" s="31" t="e">
        <f t="shared" si="1"/>
        <v>#REF!</v>
      </c>
      <c r="H22" s="31" t="e">
        <f t="shared" si="1"/>
        <v>#REF!</v>
      </c>
      <c r="I22" s="31" t="e">
        <f t="shared" si="1"/>
        <v>#REF!</v>
      </c>
      <c r="J22" s="31" t="e">
        <f t="shared" si="1"/>
        <v>#REF!</v>
      </c>
    </row>
    <row r="23" spans="1:10" x14ac:dyDescent="0.2">
      <c r="B23" s="3" t="s">
        <v>90</v>
      </c>
      <c r="C23" s="59" t="e">
        <f>#REF!</f>
        <v>#REF!</v>
      </c>
      <c r="D23" s="60" t="e">
        <f>#REF!</f>
        <v>#REF!</v>
      </c>
      <c r="E23" s="60" t="e">
        <f>#REF!</f>
        <v>#REF!</v>
      </c>
      <c r="F23" s="60" t="e">
        <f>#REF!</f>
        <v>#REF!</v>
      </c>
      <c r="G23" s="60" t="e">
        <f>#REF!</f>
        <v>#REF!</v>
      </c>
      <c r="H23" s="60" t="e">
        <f>#REF!</f>
        <v>#REF!</v>
      </c>
      <c r="I23" s="60" t="e">
        <f>#REF!</f>
        <v>#REF!</v>
      </c>
      <c r="J23" s="61" t="e">
        <f>SUM(C23:I23)</f>
        <v>#REF!</v>
      </c>
    </row>
    <row r="24" spans="1:10" x14ac:dyDescent="0.2">
      <c r="B24" s="3" t="s">
        <v>544</v>
      </c>
      <c r="C24" s="65" t="e">
        <f>#REF!</f>
        <v>#REF!</v>
      </c>
      <c r="D24" s="66" t="e">
        <f>#REF!</f>
        <v>#REF!</v>
      </c>
      <c r="E24" s="66" t="e">
        <f>#REF!</f>
        <v>#REF!</v>
      </c>
      <c r="F24" s="66" t="e">
        <f>#REF!</f>
        <v>#REF!</v>
      </c>
      <c r="G24" s="66" t="e">
        <f>#REF!</f>
        <v>#REF!</v>
      </c>
      <c r="H24" s="66" t="e">
        <f>#REF!</f>
        <v>#REF!</v>
      </c>
      <c r="I24" s="66" t="e">
        <f>#REF!</f>
        <v>#REF!</v>
      </c>
      <c r="J24" s="67" t="e">
        <f>SUM(C24:I24)</f>
        <v>#REF!</v>
      </c>
    </row>
    <row r="25" spans="1:10" s="13" customFormat="1" x14ac:dyDescent="0.2">
      <c r="A25" s="6"/>
      <c r="C25" s="30"/>
      <c r="D25" s="30"/>
      <c r="E25" s="30"/>
      <c r="F25" s="30"/>
      <c r="G25" s="30"/>
      <c r="H25" s="30"/>
      <c r="I25" s="30"/>
      <c r="J25" s="30"/>
    </row>
    <row r="26" spans="1:10" x14ac:dyDescent="0.2">
      <c r="B26" s="3" t="s">
        <v>545</v>
      </c>
      <c r="C26" s="69" t="e">
        <f>#REF!</f>
        <v>#REF!</v>
      </c>
      <c r="D26" s="69" t="e">
        <f>#REF!</f>
        <v>#REF!</v>
      </c>
      <c r="E26" s="69" t="e">
        <f>#REF!</f>
        <v>#REF!</v>
      </c>
      <c r="F26" s="69" t="e">
        <f>#REF!</f>
        <v>#REF!</v>
      </c>
      <c r="G26" s="69" t="e">
        <f>#REF!</f>
        <v>#REF!</v>
      </c>
      <c r="H26" s="69" t="e">
        <f>#REF!</f>
        <v>#REF!</v>
      </c>
      <c r="I26" s="69" t="e">
        <f>#REF!</f>
        <v>#REF!</v>
      </c>
      <c r="J26" s="69" t="e">
        <f>SUM(C26:I26)</f>
        <v>#REF!</v>
      </c>
    </row>
    <row r="27" spans="1:10" x14ac:dyDescent="0.2">
      <c r="B27" s="9" t="s">
        <v>546</v>
      </c>
      <c r="C27" s="69" t="e">
        <f>#REF!</f>
        <v>#REF!</v>
      </c>
      <c r="D27" s="69" t="e">
        <f>#REF!</f>
        <v>#REF!</v>
      </c>
      <c r="E27" s="69" t="e">
        <f>#REF!</f>
        <v>#REF!</v>
      </c>
      <c r="F27" s="69" t="e">
        <f>#REF!</f>
        <v>#REF!</v>
      </c>
      <c r="G27" s="69" t="e">
        <f>#REF!</f>
        <v>#REF!</v>
      </c>
      <c r="H27" s="69" t="e">
        <f>#REF!</f>
        <v>#REF!</v>
      </c>
      <c r="I27" s="69" t="e">
        <f>#REF!</f>
        <v>#REF!</v>
      </c>
      <c r="J27" s="69" t="e">
        <f>SUM(C27:I27)</f>
        <v>#REF!</v>
      </c>
    </row>
    <row r="28" spans="1:10" x14ac:dyDescent="0.2">
      <c r="B28" s="3" t="s">
        <v>518</v>
      </c>
      <c r="C28" s="69" t="e">
        <f>#REF!</f>
        <v>#REF!</v>
      </c>
      <c r="D28" s="69" t="e">
        <f>#REF!</f>
        <v>#REF!</v>
      </c>
      <c r="E28" s="69" t="e">
        <f>#REF!</f>
        <v>#REF!</v>
      </c>
      <c r="F28" s="69" t="e">
        <f>#REF!</f>
        <v>#REF!</v>
      </c>
      <c r="G28" s="69" t="e">
        <f>#REF!</f>
        <v>#REF!</v>
      </c>
      <c r="H28" s="69" t="e">
        <f>#REF!</f>
        <v>#REF!</v>
      </c>
      <c r="I28" s="69" t="e">
        <f>#REF!</f>
        <v>#REF!</v>
      </c>
      <c r="J28" s="69" t="e">
        <f>SUM(C28:I28)</f>
        <v>#REF!</v>
      </c>
    </row>
    <row r="29" spans="1:10" x14ac:dyDescent="0.2">
      <c r="B29" s="3"/>
      <c r="C29" s="69"/>
      <c r="D29" s="69"/>
      <c r="E29" s="69"/>
      <c r="F29" s="69"/>
      <c r="G29" s="69"/>
      <c r="H29" s="69"/>
      <c r="I29" s="69"/>
      <c r="J29" s="69"/>
    </row>
    <row r="30" spans="1:10" x14ac:dyDescent="0.2">
      <c r="B30" s="1" t="str">
        <f>IF(Cover!$E$8="insert financial year (e.g. 2008)", "input financial year in cover sheet","as at 30 June "&amp;Cover!$E$8)</f>
        <v>as at 30 June 2014</v>
      </c>
      <c r="C30" s="31" t="e">
        <f t="shared" ref="C30:J30" si="2">SUM(C31:C32)</f>
        <v>#REF!</v>
      </c>
      <c r="D30" s="31" t="e">
        <f t="shared" si="2"/>
        <v>#REF!</v>
      </c>
      <c r="E30" s="31" t="e">
        <f t="shared" si="2"/>
        <v>#REF!</v>
      </c>
      <c r="F30" s="31" t="e">
        <f t="shared" si="2"/>
        <v>#REF!</v>
      </c>
      <c r="G30" s="31" t="e">
        <f t="shared" si="2"/>
        <v>#REF!</v>
      </c>
      <c r="H30" s="31" t="e">
        <f t="shared" si="2"/>
        <v>#REF!</v>
      </c>
      <c r="I30" s="31" t="e">
        <f t="shared" si="2"/>
        <v>#REF!</v>
      </c>
      <c r="J30" s="31" t="e">
        <f t="shared" si="2"/>
        <v>#REF!</v>
      </c>
    </row>
    <row r="31" spans="1:10" x14ac:dyDescent="0.2">
      <c r="B31" s="3" t="s">
        <v>90</v>
      </c>
      <c r="C31" s="59" t="e">
        <f t="shared" ref="C31:I31" si="3">C12+C13+C14+C17+C18+C20+C23+C27+C28</f>
        <v>#REF!</v>
      </c>
      <c r="D31" s="60" t="e">
        <f t="shared" si="3"/>
        <v>#REF!</v>
      </c>
      <c r="E31" s="60" t="e">
        <f t="shared" si="3"/>
        <v>#REF!</v>
      </c>
      <c r="F31" s="60" t="e">
        <f t="shared" si="3"/>
        <v>#REF!</v>
      </c>
      <c r="G31" s="60" t="e">
        <f t="shared" si="3"/>
        <v>#REF!</v>
      </c>
      <c r="H31" s="60" t="e">
        <f t="shared" si="3"/>
        <v>#REF!</v>
      </c>
      <c r="I31" s="60" t="e">
        <f t="shared" si="3"/>
        <v>#REF!</v>
      </c>
      <c r="J31" s="61" t="e">
        <f>SUM(C31:I31)</f>
        <v>#REF!</v>
      </c>
    </row>
    <row r="32" spans="1:10" x14ac:dyDescent="0.2">
      <c r="B32" s="3" t="s">
        <v>544</v>
      </c>
      <c r="C32" s="65" t="e">
        <f t="shared" ref="C32:I32" si="4">C15+C19+C24+C26</f>
        <v>#REF!</v>
      </c>
      <c r="D32" s="66" t="e">
        <f t="shared" si="4"/>
        <v>#REF!</v>
      </c>
      <c r="E32" s="66" t="e">
        <f t="shared" si="4"/>
        <v>#REF!</v>
      </c>
      <c r="F32" s="66" t="e">
        <f t="shared" si="4"/>
        <v>#REF!</v>
      </c>
      <c r="G32" s="66" t="e">
        <f t="shared" si="4"/>
        <v>#REF!</v>
      </c>
      <c r="H32" s="66" t="e">
        <f t="shared" si="4"/>
        <v>#REF!</v>
      </c>
      <c r="I32" s="66" t="e">
        <f t="shared" si="4"/>
        <v>#REF!</v>
      </c>
      <c r="J32" s="67" t="e">
        <f>SUM(C32:I32)</f>
        <v>#REF!</v>
      </c>
    </row>
    <row r="33" spans="1:13" x14ac:dyDescent="0.2">
      <c r="C33" s="58"/>
      <c r="D33" s="58"/>
      <c r="E33" s="58"/>
      <c r="F33" s="58"/>
      <c r="G33" s="58"/>
      <c r="H33" s="58"/>
      <c r="I33" s="58"/>
      <c r="J33" s="58"/>
    </row>
    <row r="34" spans="1:13" x14ac:dyDescent="0.2">
      <c r="B34" s="8" t="s">
        <v>519</v>
      </c>
      <c r="C34" s="58"/>
      <c r="D34" s="58"/>
      <c r="E34" s="58"/>
      <c r="F34" s="58"/>
      <c r="G34" s="58"/>
      <c r="H34" s="58"/>
      <c r="I34" s="58"/>
      <c r="J34" s="58"/>
    </row>
    <row r="37" spans="1:13" ht="15.75" x14ac:dyDescent="0.25">
      <c r="B37" s="828" t="str">
        <f>IF(Cover!A6="Insert Name of Municipality here","Input name of municipality in cover sheet",Cover!A6)</f>
        <v>XHARIEP DISTRICT MUNICIPALITY</v>
      </c>
      <c r="C37" s="828"/>
      <c r="D37" s="828"/>
      <c r="E37" s="828"/>
      <c r="F37" s="828"/>
      <c r="G37" s="828"/>
      <c r="H37" s="828"/>
      <c r="I37" s="828"/>
      <c r="J37" s="828"/>
    </row>
    <row r="38" spans="1:13" x14ac:dyDescent="0.2">
      <c r="B38" s="764" t="s">
        <v>587</v>
      </c>
      <c r="C38" s="764"/>
      <c r="D38" s="764"/>
      <c r="E38" s="764"/>
      <c r="F38" s="764"/>
      <c r="G38" s="764"/>
      <c r="H38" s="764"/>
      <c r="I38" s="764"/>
      <c r="J38" s="764"/>
    </row>
    <row r="39" spans="1:13" x14ac:dyDescent="0.2">
      <c r="B39" s="827" t="str">
        <f>IF(Cover!E8="insert financial year (e.g. 2008)", "input financial year in cover sheet","for the year ended 30 June "&amp;Cover!E8-1)</f>
        <v>for the year ended 30 June 2013</v>
      </c>
      <c r="C39" s="827"/>
      <c r="D39" s="827"/>
      <c r="E39" s="827"/>
      <c r="F39" s="827"/>
      <c r="G39" s="827"/>
      <c r="H39" s="827"/>
      <c r="I39" s="827"/>
      <c r="J39" s="827"/>
    </row>
    <row r="40" spans="1:13" x14ac:dyDescent="0.2">
      <c r="C40" s="10"/>
      <c r="D40" s="10"/>
      <c r="E40" s="10"/>
      <c r="F40" s="10"/>
    </row>
    <row r="41" spans="1:13" ht="25.5" x14ac:dyDescent="0.2">
      <c r="A41" s="1">
        <v>14.1</v>
      </c>
      <c r="B41" s="1" t="s">
        <v>333</v>
      </c>
      <c r="C41" s="27" t="s">
        <v>603</v>
      </c>
      <c r="D41" s="27" t="s">
        <v>604</v>
      </c>
      <c r="E41" s="27" t="s">
        <v>605</v>
      </c>
      <c r="F41" s="27" t="s">
        <v>606</v>
      </c>
      <c r="G41" s="27" t="s">
        <v>607</v>
      </c>
      <c r="H41" s="27" t="s">
        <v>608</v>
      </c>
      <c r="I41" s="27" t="s">
        <v>505</v>
      </c>
      <c r="J41" s="27" t="s">
        <v>334</v>
      </c>
      <c r="K41" s="11"/>
      <c r="L41" s="11"/>
      <c r="M41" s="11"/>
    </row>
    <row r="42" spans="1:13" s="1" customFormat="1" x14ac:dyDescent="0.2">
      <c r="C42" s="33" t="str">
        <f>IF(Cover!$E$12="Select level of rounding"," ",IF(Cover!$E$12 = "R  (i.e. only cents)", "R", "R'000"))</f>
        <v>R</v>
      </c>
      <c r="D42" s="33" t="str">
        <f>IF(Cover!$E$12="Select level of rounding"," ",IF(Cover!$E$12 = "R  (i.e. only cents)", "R", "R'000"))</f>
        <v>R</v>
      </c>
      <c r="E42" s="33" t="str">
        <f>IF(Cover!$E$12="Select level of rounding"," ",IF(Cover!$E$12 = "R  (i.e. only cents)", "R", "R'000"))</f>
        <v>R</v>
      </c>
      <c r="F42" s="33" t="str">
        <f>IF(Cover!$E$12="Select level of rounding"," ",IF(Cover!$E$12 = "R  (i.e. only cents)", "R", "R'000"))</f>
        <v>R</v>
      </c>
      <c r="G42" s="33" t="str">
        <f>IF(Cover!$E$12="Select level of rounding"," ",IF(Cover!$E$12 = "R  (i.e. only cents)", "R", "R'000"))</f>
        <v>R</v>
      </c>
      <c r="H42" s="33" t="str">
        <f>IF(Cover!$E$12="Select level of rounding"," ",IF(Cover!$E$12 = "R  (i.e. only cents)", "R", "R'000"))</f>
        <v>R</v>
      </c>
      <c r="I42" s="33" t="str">
        <f>IF(Cover!$E$12="Select level of rounding"," ",IF(Cover!$E$12 = "R  (i.e. only cents)", "R", "R'000"))</f>
        <v>R</v>
      </c>
      <c r="J42" s="33" t="str">
        <f>IF(Cover!$E$12="Select level of rounding"," ",IF(Cover!$E$12 = "R  (i.e. only cents)", "R", "R'000"))</f>
        <v>R</v>
      </c>
    </row>
    <row r="43" spans="1:13" x14ac:dyDescent="0.2">
      <c r="B43" s="1"/>
    </row>
    <row r="44" spans="1:13" x14ac:dyDescent="0.2">
      <c r="B44" s="1" t="str">
        <f>IF(Cover!$E$8="insert financial year (e.g. 2008)", "input financial year in cover sheet","as at 1 July "&amp;Cover!$E$8-2)</f>
        <v>as at 1 July 2012</v>
      </c>
      <c r="C44" s="28" t="e">
        <f t="shared" ref="C44:J44" si="5">SUM(C45:C48)</f>
        <v>#REF!</v>
      </c>
      <c r="D44" s="28" t="e">
        <f t="shared" si="5"/>
        <v>#REF!</v>
      </c>
      <c r="E44" s="28" t="e">
        <f t="shared" si="5"/>
        <v>#REF!</v>
      </c>
      <c r="F44" s="28" t="e">
        <f t="shared" si="5"/>
        <v>#REF!</v>
      </c>
      <c r="G44" s="28" t="e">
        <f t="shared" si="5"/>
        <v>#REF!</v>
      </c>
      <c r="H44" s="28" t="e">
        <f t="shared" si="5"/>
        <v>#REF!</v>
      </c>
      <c r="I44" s="28" t="e">
        <f t="shared" si="5"/>
        <v>#REF!</v>
      </c>
      <c r="J44" s="28" t="e">
        <f t="shared" si="5"/>
        <v>#REF!</v>
      </c>
    </row>
    <row r="45" spans="1:13" x14ac:dyDescent="0.2">
      <c r="B45" s="3" t="s">
        <v>90</v>
      </c>
      <c r="C45" s="59" t="e">
        <f>#REF!</f>
        <v>#REF!</v>
      </c>
      <c r="D45" s="60" t="e">
        <f>#REF!</f>
        <v>#REF!</v>
      </c>
      <c r="E45" s="60" t="e">
        <f>#REF!</f>
        <v>#REF!</v>
      </c>
      <c r="F45" s="60" t="e">
        <f>#REF!</f>
        <v>#REF!</v>
      </c>
      <c r="G45" s="60" t="e">
        <f>#REF!</f>
        <v>#REF!</v>
      </c>
      <c r="H45" s="60" t="e">
        <f>#REF!</f>
        <v>#REF!</v>
      </c>
      <c r="I45" s="60" t="e">
        <f>#REF!</f>
        <v>#REF!</v>
      </c>
      <c r="J45" s="61" t="e">
        <f>SUM(C45:I45)</f>
        <v>#REF!</v>
      </c>
    </row>
    <row r="46" spans="1:13" x14ac:dyDescent="0.2">
      <c r="B46" s="3" t="s">
        <v>117</v>
      </c>
      <c r="C46" s="62"/>
      <c r="D46" s="63"/>
      <c r="E46" s="63"/>
      <c r="F46" s="63"/>
      <c r="G46" s="63"/>
      <c r="H46" s="63"/>
      <c r="I46" s="63"/>
      <c r="J46" s="64">
        <f>SUM(C46:I46)</f>
        <v>0</v>
      </c>
    </row>
    <row r="47" spans="1:13" x14ac:dyDescent="0.2">
      <c r="B47" s="3" t="s">
        <v>118</v>
      </c>
      <c r="C47" s="62"/>
      <c r="D47" s="63"/>
      <c r="E47" s="63"/>
      <c r="F47" s="63"/>
      <c r="G47" s="63"/>
      <c r="H47" s="63"/>
      <c r="I47" s="63"/>
      <c r="J47" s="64">
        <f>SUM(C47:I47)</f>
        <v>0</v>
      </c>
    </row>
    <row r="48" spans="1:13" x14ac:dyDescent="0.2">
      <c r="B48" s="3" t="s">
        <v>544</v>
      </c>
      <c r="C48" s="65" t="e">
        <f>#REF!</f>
        <v>#REF!</v>
      </c>
      <c r="D48" s="66" t="e">
        <f>#REF!</f>
        <v>#REF!</v>
      </c>
      <c r="E48" s="66" t="e">
        <f>#REF!</f>
        <v>#REF!</v>
      </c>
      <c r="F48" s="66" t="e">
        <f>#REF!</f>
        <v>#REF!</v>
      </c>
      <c r="G48" s="66" t="e">
        <f>#REF!</f>
        <v>#REF!</v>
      </c>
      <c r="H48" s="66" t="e">
        <f>#REF!</f>
        <v>#REF!</v>
      </c>
      <c r="I48" s="66" t="e">
        <f>#REF!</f>
        <v>#REF!</v>
      </c>
      <c r="J48" s="67" t="e">
        <f>SUM(C48:I48)</f>
        <v>#REF!</v>
      </c>
    </row>
    <row r="49" spans="1:10" x14ac:dyDescent="0.2">
      <c r="B49" s="3"/>
      <c r="C49" s="68"/>
      <c r="D49" s="68"/>
      <c r="E49" s="68"/>
      <c r="F49" s="68"/>
      <c r="G49" s="68"/>
      <c r="H49" s="68"/>
      <c r="I49" s="68"/>
      <c r="J49" s="68"/>
    </row>
    <row r="50" spans="1:10" x14ac:dyDescent="0.2">
      <c r="B50" s="3" t="s">
        <v>336</v>
      </c>
      <c r="C50" s="69" t="e">
        <f>#REF!</f>
        <v>#REF!</v>
      </c>
      <c r="D50" s="69" t="e">
        <f>#REF!</f>
        <v>#REF!</v>
      </c>
      <c r="E50" s="69" t="e">
        <f>#REF!</f>
        <v>#REF!</v>
      </c>
      <c r="F50" s="69" t="e">
        <f>#REF!</f>
        <v>#REF!</v>
      </c>
      <c r="G50" s="69" t="e">
        <f>#REF!</f>
        <v>#REF!</v>
      </c>
      <c r="H50" s="69" t="e">
        <f>#REF!</f>
        <v>#REF!</v>
      </c>
      <c r="I50" s="69" t="e">
        <f>#REF!</f>
        <v>#REF!</v>
      </c>
      <c r="J50" s="69" t="e">
        <f>SUM(C50:I50)</f>
        <v>#REF!</v>
      </c>
    </row>
    <row r="51" spans="1:10" x14ac:dyDescent="0.2">
      <c r="B51" s="3" t="s">
        <v>609</v>
      </c>
      <c r="C51" s="69" t="e">
        <f>#REF!</f>
        <v>#REF!</v>
      </c>
      <c r="D51" s="69" t="e">
        <f>#REF!</f>
        <v>#REF!</v>
      </c>
      <c r="E51" s="69" t="e">
        <f>#REF!</f>
        <v>#REF!</v>
      </c>
      <c r="F51" s="69" t="e">
        <f>#REF!</f>
        <v>#REF!</v>
      </c>
      <c r="G51" s="69" t="e">
        <f>#REF!</f>
        <v>#REF!</v>
      </c>
      <c r="H51" s="69" t="e">
        <f>#REF!</f>
        <v>#REF!</v>
      </c>
      <c r="I51" s="69" t="e">
        <f>#REF!</f>
        <v>#REF!</v>
      </c>
      <c r="J51" s="69" t="e">
        <f>SUM(C51:I51)</f>
        <v>#REF!</v>
      </c>
    </row>
    <row r="52" spans="1:10" x14ac:dyDescent="0.2">
      <c r="B52" s="3" t="s">
        <v>164</v>
      </c>
      <c r="C52" s="69" t="e">
        <f>#REF!</f>
        <v>#REF!</v>
      </c>
      <c r="D52" s="69" t="e">
        <f>#REF!</f>
        <v>#REF!</v>
      </c>
      <c r="E52" s="69" t="e">
        <f>#REF!</f>
        <v>#REF!</v>
      </c>
      <c r="F52" s="69" t="e">
        <f>#REF!</f>
        <v>#REF!</v>
      </c>
      <c r="G52" s="69" t="e">
        <f>#REF!</f>
        <v>#REF!</v>
      </c>
      <c r="H52" s="69" t="e">
        <f>#REF!</f>
        <v>#REF!</v>
      </c>
      <c r="I52" s="69" t="e">
        <f>#REF!</f>
        <v>#REF!</v>
      </c>
      <c r="J52" s="69" t="e">
        <f>SUM(C52:I52)</f>
        <v>#REF!</v>
      </c>
    </row>
    <row r="53" spans="1:10" x14ac:dyDescent="0.2">
      <c r="B53" s="9" t="s">
        <v>610</v>
      </c>
      <c r="C53" s="69" t="e">
        <f>#REF!</f>
        <v>#REF!</v>
      </c>
      <c r="D53" s="69" t="e">
        <f>#REF!</f>
        <v>#REF!</v>
      </c>
      <c r="E53" s="69" t="e">
        <f>#REF!</f>
        <v>#REF!</v>
      </c>
      <c r="F53" s="69" t="e">
        <f>#REF!</f>
        <v>#REF!</v>
      </c>
      <c r="G53" s="69" t="e">
        <f>#REF!</f>
        <v>#REF!</v>
      </c>
      <c r="H53" s="69" t="e">
        <f>#REF!</f>
        <v>#REF!</v>
      </c>
      <c r="I53" s="69" t="e">
        <f>#REF!</f>
        <v>#REF!</v>
      </c>
      <c r="J53" s="69" t="e">
        <f>SUM(C53:I53)</f>
        <v>#REF!</v>
      </c>
    </row>
    <row r="54" spans="1:10" x14ac:dyDescent="0.2">
      <c r="B54" s="3"/>
      <c r="C54" s="69"/>
      <c r="D54" s="69"/>
      <c r="E54" s="69"/>
      <c r="F54" s="69"/>
      <c r="G54" s="69"/>
      <c r="H54" s="69"/>
      <c r="I54" s="69"/>
      <c r="J54" s="69"/>
    </row>
    <row r="55" spans="1:10" x14ac:dyDescent="0.2">
      <c r="B55" s="3" t="s">
        <v>405</v>
      </c>
      <c r="C55" s="31" t="e">
        <f t="shared" ref="C55:J55" si="6">SUM(C56:C57)</f>
        <v>#REF!</v>
      </c>
      <c r="D55" s="31" t="e">
        <f t="shared" si="6"/>
        <v>#REF!</v>
      </c>
      <c r="E55" s="31" t="e">
        <f t="shared" si="6"/>
        <v>#REF!</v>
      </c>
      <c r="F55" s="31" t="e">
        <f t="shared" si="6"/>
        <v>#REF!</v>
      </c>
      <c r="G55" s="31" t="e">
        <f t="shared" si="6"/>
        <v>#REF!</v>
      </c>
      <c r="H55" s="31" t="e">
        <f t="shared" si="6"/>
        <v>#REF!</v>
      </c>
      <c r="I55" s="31" t="e">
        <f t="shared" si="6"/>
        <v>#REF!</v>
      </c>
      <c r="J55" s="31" t="e">
        <f t="shared" si="6"/>
        <v>#REF!</v>
      </c>
    </row>
    <row r="56" spans="1:10" x14ac:dyDescent="0.2">
      <c r="B56" s="3" t="s">
        <v>90</v>
      </c>
      <c r="C56" s="59" t="e">
        <f>#REF!</f>
        <v>#REF!</v>
      </c>
      <c r="D56" s="60" t="e">
        <f>#REF!</f>
        <v>#REF!</v>
      </c>
      <c r="E56" s="60" t="e">
        <f>#REF!</f>
        <v>#REF!</v>
      </c>
      <c r="F56" s="60" t="e">
        <f>#REF!</f>
        <v>#REF!</v>
      </c>
      <c r="G56" s="60" t="e">
        <f>#REF!</f>
        <v>#REF!</v>
      </c>
      <c r="H56" s="60" t="e">
        <f>#REF!</f>
        <v>#REF!</v>
      </c>
      <c r="I56" s="60" t="e">
        <f>#REF!</f>
        <v>#REF!</v>
      </c>
      <c r="J56" s="61" t="e">
        <f>SUM(C56:I56)</f>
        <v>#REF!</v>
      </c>
    </row>
    <row r="57" spans="1:10" x14ac:dyDescent="0.2">
      <c r="B57" s="3" t="s">
        <v>544</v>
      </c>
      <c r="C57" s="65" t="e">
        <f>#REF!</f>
        <v>#REF!</v>
      </c>
      <c r="D57" s="66" t="e">
        <f>#REF!</f>
        <v>#REF!</v>
      </c>
      <c r="E57" s="66" t="e">
        <f>#REF!</f>
        <v>#REF!</v>
      </c>
      <c r="F57" s="66" t="e">
        <f>#REF!</f>
        <v>#REF!</v>
      </c>
      <c r="G57" s="66" t="e">
        <f>#REF!</f>
        <v>#REF!</v>
      </c>
      <c r="H57" s="66" t="e">
        <f>#REF!</f>
        <v>#REF!</v>
      </c>
      <c r="I57" s="66" t="e">
        <f>#REF!</f>
        <v>#REF!</v>
      </c>
      <c r="J57" s="67" t="e">
        <f>SUM(C57:I57)</f>
        <v>#REF!</v>
      </c>
    </row>
    <row r="58" spans="1:10" s="13" customFormat="1" x14ac:dyDescent="0.2">
      <c r="A58" s="6"/>
      <c r="C58" s="30"/>
      <c r="D58" s="30"/>
      <c r="E58" s="30"/>
      <c r="F58" s="30"/>
      <c r="G58" s="30"/>
      <c r="H58" s="30"/>
      <c r="I58" s="30"/>
      <c r="J58" s="30"/>
    </row>
    <row r="59" spans="1:10" x14ac:dyDescent="0.2">
      <c r="B59" s="3" t="s">
        <v>545</v>
      </c>
      <c r="C59" s="69" t="e">
        <f>#REF!</f>
        <v>#REF!</v>
      </c>
      <c r="D59" s="69" t="e">
        <f>#REF!</f>
        <v>#REF!</v>
      </c>
      <c r="E59" s="69" t="e">
        <f>#REF!</f>
        <v>#REF!</v>
      </c>
      <c r="F59" s="69" t="e">
        <f>#REF!</f>
        <v>#REF!</v>
      </c>
      <c r="G59" s="69" t="e">
        <f>#REF!</f>
        <v>#REF!</v>
      </c>
      <c r="H59" s="69" t="e">
        <f>#REF!</f>
        <v>#REF!</v>
      </c>
      <c r="I59" s="69" t="e">
        <f>#REF!</f>
        <v>#REF!</v>
      </c>
      <c r="J59" s="69" t="e">
        <f>SUM(C59:I59)</f>
        <v>#REF!</v>
      </c>
    </row>
    <row r="60" spans="1:10" x14ac:dyDescent="0.2">
      <c r="B60" s="9" t="s">
        <v>546</v>
      </c>
      <c r="C60" s="69" t="e">
        <f>#REF!</f>
        <v>#REF!</v>
      </c>
      <c r="D60" s="69" t="e">
        <f>#REF!</f>
        <v>#REF!</v>
      </c>
      <c r="E60" s="69" t="e">
        <f>#REF!</f>
        <v>#REF!</v>
      </c>
      <c r="F60" s="69" t="e">
        <f>#REF!</f>
        <v>#REF!</v>
      </c>
      <c r="G60" s="69" t="e">
        <f>#REF!</f>
        <v>#REF!</v>
      </c>
      <c r="H60" s="69" t="e">
        <f>#REF!</f>
        <v>#REF!</v>
      </c>
      <c r="I60" s="69" t="e">
        <f>#REF!</f>
        <v>#REF!</v>
      </c>
      <c r="J60" s="69" t="e">
        <f>SUM(C60:I60)</f>
        <v>#REF!</v>
      </c>
    </row>
    <row r="61" spans="1:10" x14ac:dyDescent="0.2">
      <c r="B61" s="3" t="s">
        <v>518</v>
      </c>
      <c r="C61" s="69" t="e">
        <f>#REF!</f>
        <v>#REF!</v>
      </c>
      <c r="D61" s="69" t="e">
        <f>#REF!</f>
        <v>#REF!</v>
      </c>
      <c r="E61" s="69" t="e">
        <f>#REF!</f>
        <v>#REF!</v>
      </c>
      <c r="F61" s="69" t="e">
        <f>#REF!</f>
        <v>#REF!</v>
      </c>
      <c r="G61" s="69" t="e">
        <f>#REF!</f>
        <v>#REF!</v>
      </c>
      <c r="H61" s="69" t="e">
        <f>#REF!</f>
        <v>#REF!</v>
      </c>
      <c r="I61" s="69" t="e">
        <f>#REF!</f>
        <v>#REF!</v>
      </c>
      <c r="J61" s="69" t="e">
        <f>SUM(C61:I61)</f>
        <v>#REF!</v>
      </c>
    </row>
    <row r="62" spans="1:10" x14ac:dyDescent="0.2">
      <c r="B62" s="3"/>
      <c r="C62" s="69"/>
      <c r="D62" s="69"/>
      <c r="E62" s="69"/>
      <c r="F62" s="69"/>
      <c r="G62" s="69"/>
      <c r="H62" s="69"/>
      <c r="I62" s="69"/>
      <c r="J62" s="69"/>
    </row>
    <row r="63" spans="1:10" x14ac:dyDescent="0.2">
      <c r="B63" s="1" t="str">
        <f>IF(Cover!$E$8="insert financial year (e.g. 2008)", "input financial year in cover sheet","as at 30 June "&amp;Cover!$E$8-1)</f>
        <v>as at 30 June 2013</v>
      </c>
      <c r="C63" s="31" t="e">
        <f t="shared" ref="C63:J63" si="7">SUM(C64:C65)</f>
        <v>#REF!</v>
      </c>
      <c r="D63" s="31" t="e">
        <f t="shared" si="7"/>
        <v>#REF!</v>
      </c>
      <c r="E63" s="31" t="e">
        <f t="shared" si="7"/>
        <v>#REF!</v>
      </c>
      <c r="F63" s="31" t="e">
        <f t="shared" si="7"/>
        <v>#REF!</v>
      </c>
      <c r="G63" s="31" t="e">
        <f t="shared" si="7"/>
        <v>#REF!</v>
      </c>
      <c r="H63" s="31" t="e">
        <f t="shared" si="7"/>
        <v>#REF!</v>
      </c>
      <c r="I63" s="31" t="e">
        <f t="shared" si="7"/>
        <v>#REF!</v>
      </c>
      <c r="J63" s="31" t="e">
        <f t="shared" si="7"/>
        <v>#REF!</v>
      </c>
    </row>
    <row r="64" spans="1:10" x14ac:dyDescent="0.2">
      <c r="B64" s="3" t="s">
        <v>90</v>
      </c>
      <c r="C64" s="59" t="e">
        <f t="shared" ref="C64:I64" si="8">C45+C46+C47+C50+C51+C53+C56+C60+C61</f>
        <v>#REF!</v>
      </c>
      <c r="D64" s="60" t="e">
        <f t="shared" si="8"/>
        <v>#REF!</v>
      </c>
      <c r="E64" s="60" t="e">
        <f t="shared" si="8"/>
        <v>#REF!</v>
      </c>
      <c r="F64" s="60" t="e">
        <f t="shared" si="8"/>
        <v>#REF!</v>
      </c>
      <c r="G64" s="60" t="e">
        <f t="shared" si="8"/>
        <v>#REF!</v>
      </c>
      <c r="H64" s="60" t="e">
        <f t="shared" si="8"/>
        <v>#REF!</v>
      </c>
      <c r="I64" s="60" t="e">
        <f t="shared" si="8"/>
        <v>#REF!</v>
      </c>
      <c r="J64" s="61" t="e">
        <f>SUM(C64:I64)</f>
        <v>#REF!</v>
      </c>
    </row>
    <row r="65" spans="1:10" x14ac:dyDescent="0.2">
      <c r="B65" s="3" t="s">
        <v>544</v>
      </c>
      <c r="C65" s="65" t="e">
        <f t="shared" ref="C65:I65" si="9">C48+C52+C57+C59</f>
        <v>#REF!</v>
      </c>
      <c r="D65" s="66" t="e">
        <f t="shared" si="9"/>
        <v>#REF!</v>
      </c>
      <c r="E65" s="66" t="e">
        <f t="shared" si="9"/>
        <v>#REF!</v>
      </c>
      <c r="F65" s="66" t="e">
        <f t="shared" si="9"/>
        <v>#REF!</v>
      </c>
      <c r="G65" s="66" t="e">
        <f t="shared" si="9"/>
        <v>#REF!</v>
      </c>
      <c r="H65" s="66" t="e">
        <f t="shared" si="9"/>
        <v>#REF!</v>
      </c>
      <c r="I65" s="66" t="e">
        <f t="shared" si="9"/>
        <v>#REF!</v>
      </c>
      <c r="J65" s="67" t="e">
        <f>SUM(C65:I65)</f>
        <v>#REF!</v>
      </c>
    </row>
    <row r="66" spans="1:10" x14ac:dyDescent="0.2">
      <c r="B66" s="3"/>
      <c r="C66" s="68"/>
      <c r="D66" s="68"/>
      <c r="E66" s="68"/>
      <c r="F66" s="68"/>
      <c r="G66" s="68"/>
      <c r="H66" s="68"/>
      <c r="I66" s="68"/>
      <c r="J66" s="68"/>
    </row>
    <row r="67" spans="1:10" x14ac:dyDescent="0.2">
      <c r="B67" s="8" t="s">
        <v>519</v>
      </c>
      <c r="C67" s="68"/>
      <c r="D67" s="68"/>
      <c r="E67" s="68"/>
      <c r="F67" s="68"/>
      <c r="G67" s="68"/>
      <c r="H67" s="68"/>
      <c r="I67" s="68"/>
      <c r="J67" s="68"/>
    </row>
    <row r="68" spans="1:10" x14ac:dyDescent="0.2">
      <c r="C68" s="58"/>
      <c r="D68" s="58"/>
      <c r="E68" s="58"/>
      <c r="F68" s="58"/>
      <c r="G68" s="58"/>
      <c r="H68" s="58"/>
      <c r="I68" s="58"/>
      <c r="J68" s="58"/>
    </row>
    <row r="69" spans="1:10" ht="15.75" x14ac:dyDescent="0.25">
      <c r="B69" s="828" t="str">
        <f>IF(Cover!A6="Insert Name of Municipality here","Input name of municipality in cover sheet",Cover!A6)</f>
        <v>XHARIEP DISTRICT MUNICIPALITY</v>
      </c>
      <c r="C69" s="828"/>
      <c r="D69" s="828"/>
      <c r="E69" s="828"/>
      <c r="F69" s="828"/>
      <c r="G69" s="828"/>
      <c r="H69" s="90"/>
      <c r="I69" s="90"/>
      <c r="J69" s="90"/>
    </row>
    <row r="70" spans="1:10" x14ac:dyDescent="0.2">
      <c r="B70" s="764" t="s">
        <v>587</v>
      </c>
      <c r="C70" s="764"/>
      <c r="D70" s="764"/>
      <c r="E70" s="764"/>
      <c r="F70" s="764"/>
      <c r="G70" s="764"/>
      <c r="H70" s="91"/>
      <c r="I70" s="91"/>
      <c r="J70" s="91"/>
    </row>
    <row r="71" spans="1:10" x14ac:dyDescent="0.2">
      <c r="B71" s="827" t="str">
        <f>IF(Cover!E8="insert financial year (e.g. 2008)", "input financial year in cover sheet","for the year ended 30 June "&amp;Cover!E8)</f>
        <v>for the year ended 30 June 2014</v>
      </c>
      <c r="C71" s="827"/>
      <c r="D71" s="827"/>
      <c r="E71" s="827"/>
      <c r="F71" s="827"/>
      <c r="G71" s="827"/>
      <c r="H71" s="92"/>
      <c r="I71" s="92"/>
      <c r="J71" s="92"/>
    </row>
    <row r="72" spans="1:10" x14ac:dyDescent="0.2">
      <c r="C72" s="10"/>
      <c r="D72" s="10"/>
      <c r="E72" s="10" t="s">
        <v>199</v>
      </c>
      <c r="F72" s="33">
        <f>IF(Cover!$E$8="insert financial year (e.g. 2008)", " ",Cover!$E$8)</f>
        <v>2014</v>
      </c>
      <c r="G72" s="33">
        <f>IF(Cover!$E$8="insert financial year (e.g. 2008)", " ",Cover!$E$8 - 1)</f>
        <v>2013</v>
      </c>
    </row>
    <row r="73" spans="1:10" x14ac:dyDescent="0.2">
      <c r="F73" s="33" t="str">
        <f>IF(Cover!$E$12="Select level of rounding"," ",IF(Cover!$E$12 = "R  (i.e. only cents)", "R", "R'000"))</f>
        <v>R</v>
      </c>
      <c r="G73" s="33" t="str">
        <f>IF(Cover!$E$12="Select level of rounding"," ",IF(Cover!$E$12 = "R  (i.e. only cents)", "R", "R'000"))</f>
        <v>R</v>
      </c>
    </row>
    <row r="74" spans="1:10" x14ac:dyDescent="0.2">
      <c r="A74" s="1">
        <v>14.2</v>
      </c>
      <c r="B74" s="1" t="s">
        <v>91</v>
      </c>
    </row>
    <row r="76" spans="1:10" x14ac:dyDescent="0.2">
      <c r="B76" s="1" t="s">
        <v>92</v>
      </c>
    </row>
    <row r="77" spans="1:10" x14ac:dyDescent="0.2">
      <c r="B77" t="s">
        <v>603</v>
      </c>
      <c r="F77" s="46"/>
      <c r="G77" s="46"/>
    </row>
    <row r="78" spans="1:10" x14ac:dyDescent="0.2">
      <c r="B78" t="s">
        <v>604</v>
      </c>
      <c r="F78" s="46"/>
      <c r="G78" s="46"/>
    </row>
    <row r="79" spans="1:10" x14ac:dyDescent="0.2">
      <c r="B79" t="s">
        <v>605</v>
      </c>
      <c r="F79" s="46"/>
      <c r="G79" s="46"/>
    </row>
    <row r="80" spans="1:10" x14ac:dyDescent="0.2">
      <c r="B80" t="s">
        <v>606</v>
      </c>
      <c r="F80" s="46"/>
      <c r="G80" s="46"/>
    </row>
    <row r="81" spans="1:7" x14ac:dyDescent="0.2">
      <c r="B81" t="s">
        <v>607</v>
      </c>
      <c r="F81" s="46"/>
      <c r="G81" s="46"/>
    </row>
    <row r="82" spans="1:7" x14ac:dyDescent="0.2">
      <c r="B82" t="s">
        <v>608</v>
      </c>
      <c r="F82" s="46"/>
      <c r="G82" s="46"/>
    </row>
    <row r="83" spans="1:7" x14ac:dyDescent="0.2">
      <c r="B83" t="s">
        <v>505</v>
      </c>
      <c r="F83" s="46"/>
      <c r="G83" s="46"/>
    </row>
    <row r="86" spans="1:7" x14ac:dyDescent="0.2">
      <c r="A86" s="1">
        <v>14.3</v>
      </c>
      <c r="B86" s="70" t="s">
        <v>93</v>
      </c>
    </row>
    <row r="87" spans="1:7" x14ac:dyDescent="0.2">
      <c r="F87" s="57"/>
      <c r="G87" s="57"/>
    </row>
    <row r="88" spans="1:7" x14ac:dyDescent="0.2">
      <c r="B88" s="71" t="s">
        <v>94</v>
      </c>
      <c r="F88" s="35"/>
      <c r="G88" s="35"/>
    </row>
    <row r="89" spans="1:7" x14ac:dyDescent="0.2">
      <c r="B89" s="34" t="s">
        <v>43</v>
      </c>
      <c r="F89" s="29"/>
      <c r="G89" s="29"/>
    </row>
    <row r="90" spans="1:7" x14ac:dyDescent="0.2">
      <c r="F90" s="29"/>
      <c r="G90" s="29"/>
    </row>
    <row r="91" spans="1:7" x14ac:dyDescent="0.2">
      <c r="B91" s="71" t="s">
        <v>95</v>
      </c>
      <c r="F91" s="35"/>
      <c r="G91" s="35"/>
    </row>
    <row r="92" spans="1:7" x14ac:dyDescent="0.2">
      <c r="B92" s="34" t="s">
        <v>43</v>
      </c>
    </row>
    <row r="95" spans="1:7" x14ac:dyDescent="0.2">
      <c r="A95" s="1">
        <v>14.4</v>
      </c>
      <c r="B95" s="1" t="s">
        <v>99</v>
      </c>
      <c r="E95" s="2"/>
    </row>
    <row r="96" spans="1:7" x14ac:dyDescent="0.2">
      <c r="B96" s="1"/>
      <c r="E96" s="2"/>
    </row>
    <row r="97" spans="1:7" x14ac:dyDescent="0.2">
      <c r="B97" s="831" t="s">
        <v>96</v>
      </c>
      <c r="C97" s="831"/>
      <c r="D97" s="831"/>
      <c r="E97" s="2"/>
    </row>
    <row r="98" spans="1:7" x14ac:dyDescent="0.2">
      <c r="B98" s="831"/>
      <c r="C98" s="831"/>
      <c r="D98" s="831"/>
      <c r="E98" s="2"/>
    </row>
    <row r="99" spans="1:7" x14ac:dyDescent="0.2">
      <c r="B99" s="831" t="s">
        <v>97</v>
      </c>
      <c r="C99" s="831"/>
      <c r="D99" s="831"/>
      <c r="E99" s="2"/>
    </row>
    <row r="100" spans="1:7" x14ac:dyDescent="0.2">
      <c r="B100" s="831"/>
      <c r="C100" s="831"/>
      <c r="D100" s="831"/>
      <c r="E100" s="2"/>
    </row>
    <row r="101" spans="1:7" x14ac:dyDescent="0.2">
      <c r="B101" s="832" t="s">
        <v>98</v>
      </c>
      <c r="C101" s="832"/>
      <c r="D101" s="832"/>
      <c r="E101" s="2"/>
    </row>
    <row r="102" spans="1:7" x14ac:dyDescent="0.2">
      <c r="E102" s="2"/>
    </row>
    <row r="103" spans="1:7" x14ac:dyDescent="0.2">
      <c r="E103" s="2"/>
    </row>
    <row r="104" spans="1:7" x14ac:dyDescent="0.2">
      <c r="A104" s="1">
        <v>14.5</v>
      </c>
      <c r="B104" s="1" t="s">
        <v>100</v>
      </c>
      <c r="E104" s="2"/>
    </row>
    <row r="105" spans="1:7" x14ac:dyDescent="0.2">
      <c r="E105" s="2"/>
    </row>
    <row r="106" spans="1:7" x14ac:dyDescent="0.2">
      <c r="B106" s="830"/>
      <c r="C106" s="830"/>
      <c r="D106" s="830"/>
      <c r="E106" s="2"/>
    </row>
    <row r="107" spans="1:7" x14ac:dyDescent="0.2">
      <c r="B107" s="830"/>
      <c r="C107" s="830"/>
      <c r="D107" s="830"/>
      <c r="E107" s="2"/>
    </row>
    <row r="108" spans="1:7" x14ac:dyDescent="0.2">
      <c r="B108" s="830"/>
      <c r="C108" s="830"/>
      <c r="D108" s="830"/>
      <c r="E108" s="2"/>
      <c r="F108" s="57"/>
      <c r="G108" s="57"/>
    </row>
    <row r="109" spans="1:7" x14ac:dyDescent="0.2">
      <c r="E109" s="2"/>
      <c r="F109" s="57"/>
      <c r="G109" s="57"/>
    </row>
    <row r="110" spans="1:7" x14ac:dyDescent="0.2">
      <c r="E110" s="2"/>
      <c r="F110" s="57"/>
      <c r="G110" s="57"/>
    </row>
    <row r="111" spans="1:7" ht="25.5" customHeight="1" x14ac:dyDescent="0.2">
      <c r="A111" s="1">
        <v>14.6</v>
      </c>
      <c r="B111" s="829" t="s">
        <v>315</v>
      </c>
      <c r="C111" s="829"/>
      <c r="D111" s="829"/>
      <c r="E111" s="2"/>
      <c r="F111" s="35"/>
      <c r="G111" s="35"/>
    </row>
    <row r="125" spans="3:10" x14ac:dyDescent="0.2">
      <c r="C125" s="58"/>
      <c r="D125" s="58"/>
      <c r="E125" s="58"/>
      <c r="F125" s="58"/>
      <c r="G125" s="58"/>
      <c r="H125" s="58"/>
      <c r="I125" s="58"/>
      <c r="J125" s="58"/>
    </row>
  </sheetData>
  <mergeCells count="15">
    <mergeCell ref="B111:D111"/>
    <mergeCell ref="B2:J2"/>
    <mergeCell ref="B3:J3"/>
    <mergeCell ref="B4:J4"/>
    <mergeCell ref="B106:D108"/>
    <mergeCell ref="B97:D98"/>
    <mergeCell ref="B99:D100"/>
    <mergeCell ref="B101:D101"/>
    <mergeCell ref="B37:J37"/>
    <mergeCell ref="O4:V10"/>
    <mergeCell ref="B71:G71"/>
    <mergeCell ref="B69:G69"/>
    <mergeCell ref="B38:J38"/>
    <mergeCell ref="B39:J39"/>
    <mergeCell ref="B70:G70"/>
  </mergeCells>
  <phoneticPr fontId="13" type="noConversion"/>
  <conditionalFormatting sqref="B44 B63 B39:J39 B30 B11 B4:J4 B71:J71">
    <cfRule type="cellIs" dxfId="7" priority="1" stopIfTrue="1" operator="equal">
      <formula>"input financial year in cover sheet"</formula>
    </cfRule>
  </conditionalFormatting>
  <conditionalFormatting sqref="B37 B2 B69">
    <cfRule type="cellIs" dxfId="6" priority="2" stopIfTrue="1" operator="equal">
      <formula>"Input name of municipality in cover sheet"</formula>
    </cfRule>
  </conditionalFormatting>
  <pageMargins left="0.74803149606299213" right="0.74803149606299213" top="0.98425196850393704" bottom="0.98425196850393704" header="0.51181102362204722" footer="0.51181102362204722"/>
  <pageSetup paperSize="9" scale="74" firstPageNumber="32" orientation="portrait" useFirstPageNumber="1" r:id="rId1"/>
  <headerFooter alignWithMargins="0">
    <oddFooter>&amp;C&amp;P</oddFooter>
  </headerFooter>
  <rowBreaks count="2" manualBreakCount="2">
    <brk id="35" max="9" man="1"/>
    <brk id="68" max="9" man="1"/>
  </rowBreaks>
  <colBreaks count="1" manualBreakCount="1">
    <brk id="7" max="113"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dimension ref="A1:S1143"/>
  <sheetViews>
    <sheetView view="pageBreakPreview" topLeftCell="A1127" zoomScale="85" zoomScaleSheetLayoutView="85" workbookViewId="0">
      <selection activeCell="E1142" sqref="E1142"/>
    </sheetView>
  </sheetViews>
  <sheetFormatPr defaultColWidth="9.140625" defaultRowHeight="12.75" x14ac:dyDescent="0.2"/>
  <cols>
    <col min="1" max="1" width="5.42578125" style="307" customWidth="1"/>
    <col min="2" max="2" width="79.42578125" style="14" customWidth="1"/>
    <col min="3" max="3" width="16.85546875" style="14" bestFit="1" customWidth="1"/>
    <col min="4" max="4" width="17.7109375" style="14" customWidth="1"/>
    <col min="5" max="5" width="18.5703125" style="14" customWidth="1"/>
    <col min="6" max="6" width="13.5703125" style="105" bestFit="1" customWidth="1"/>
    <col min="7" max="8" width="12.85546875" style="14" bestFit="1" customWidth="1"/>
    <col min="9" max="9" width="11.85546875" style="14" bestFit="1" customWidth="1"/>
    <col min="10" max="10" width="13.5703125" style="14" bestFit="1" customWidth="1"/>
    <col min="11" max="17" width="9.140625" style="14"/>
    <col min="18" max="18" width="3" style="14" hidden="1" customWidth="1"/>
    <col min="19" max="19" width="41.42578125" style="14" hidden="1" customWidth="1"/>
    <col min="20" max="16384" width="9.140625" style="14"/>
  </cols>
  <sheetData>
    <row r="1" spans="1:19" x14ac:dyDescent="0.2">
      <c r="A1" s="537"/>
      <c r="B1" s="99"/>
      <c r="C1" s="99"/>
      <c r="D1" s="99"/>
      <c r="E1" s="99"/>
      <c r="F1" s="104" t="s">
        <v>19</v>
      </c>
      <c r="R1" s="840" t="s">
        <v>488</v>
      </c>
      <c r="S1" s="840"/>
    </row>
    <row r="2" spans="1:19" x14ac:dyDescent="0.2">
      <c r="A2" s="537"/>
      <c r="B2" s="767" t="str">
        <f>IF(Cover!A6="Insert Name of Municipality here","Input name of municipality in cover sheet",Cover!A6)</f>
        <v>XHARIEP DISTRICT MUNICIPALITY</v>
      </c>
      <c r="C2" s="767"/>
      <c r="D2" s="767"/>
      <c r="E2" s="767"/>
    </row>
    <row r="3" spans="1:19" x14ac:dyDescent="0.2">
      <c r="A3" s="537"/>
      <c r="B3" s="753" t="s">
        <v>1257</v>
      </c>
      <c r="C3" s="753"/>
      <c r="D3" s="753"/>
      <c r="E3" s="753"/>
    </row>
    <row r="4" spans="1:19" x14ac:dyDescent="0.2">
      <c r="A4" s="537"/>
      <c r="B4" s="767" t="str">
        <f>'Note 7'!B4:F4</f>
        <v>for the period ended 30 June 2014</v>
      </c>
      <c r="C4" s="767"/>
      <c r="D4" s="767"/>
      <c r="E4" s="767"/>
    </row>
    <row r="5" spans="1:19" hidden="1" x14ac:dyDescent="0.2">
      <c r="A5" s="537"/>
      <c r="B5" s="99"/>
      <c r="C5" s="138"/>
      <c r="D5" s="538"/>
      <c r="E5" s="538"/>
      <c r="J5" s="842" t="s">
        <v>421</v>
      </c>
      <c r="K5" s="843"/>
      <c r="L5" s="843"/>
      <c r="M5" s="843"/>
      <c r="N5" s="843"/>
      <c r="O5" s="843"/>
      <c r="P5" s="843"/>
      <c r="Q5" s="844"/>
    </row>
    <row r="6" spans="1:19" hidden="1" x14ac:dyDescent="0.2">
      <c r="A6" s="537"/>
      <c r="B6" s="138"/>
      <c r="C6" s="538" t="s">
        <v>199</v>
      </c>
      <c r="D6" s="537">
        <v>2014</v>
      </c>
      <c r="E6" s="537">
        <v>2013</v>
      </c>
      <c r="F6" s="76"/>
      <c r="J6" s="845"/>
      <c r="K6" s="846"/>
      <c r="L6" s="846"/>
      <c r="M6" s="846"/>
      <c r="N6" s="846"/>
      <c r="O6" s="846"/>
      <c r="P6" s="846"/>
      <c r="Q6" s="847"/>
    </row>
    <row r="7" spans="1:19" hidden="1" x14ac:dyDescent="0.2">
      <c r="A7" s="537"/>
      <c r="B7" s="99"/>
      <c r="C7" s="99"/>
      <c r="D7" s="537" t="s">
        <v>1146</v>
      </c>
      <c r="E7" s="537" t="s">
        <v>1146</v>
      </c>
      <c r="J7" s="845"/>
      <c r="K7" s="846"/>
      <c r="L7" s="846"/>
      <c r="M7" s="846"/>
      <c r="N7" s="846"/>
      <c r="O7" s="846"/>
      <c r="P7" s="846"/>
      <c r="Q7" s="847"/>
    </row>
    <row r="8" spans="1:19" hidden="1" x14ac:dyDescent="0.2">
      <c r="A8" s="537" t="e">
        <f>Notes14!A6+1</f>
        <v>#REF!</v>
      </c>
      <c r="B8" s="221" t="s">
        <v>149</v>
      </c>
      <c r="C8" s="99"/>
      <c r="D8" s="242"/>
      <c r="E8" s="242"/>
      <c r="F8" s="107" t="s">
        <v>303</v>
      </c>
      <c r="J8" s="845"/>
      <c r="K8" s="846"/>
      <c r="L8" s="846"/>
      <c r="M8" s="846"/>
      <c r="N8" s="846"/>
      <c r="O8" s="846"/>
      <c r="P8" s="846"/>
      <c r="Q8" s="847"/>
    </row>
    <row r="9" spans="1:19" hidden="1" x14ac:dyDescent="0.2">
      <c r="A9" s="537"/>
      <c r="B9" s="99"/>
      <c r="C9" s="99"/>
      <c r="D9" s="242"/>
      <c r="E9" s="242"/>
      <c r="J9" s="845"/>
      <c r="K9" s="846"/>
      <c r="L9" s="846"/>
      <c r="M9" s="846"/>
      <c r="N9" s="846"/>
      <c r="O9" s="846"/>
      <c r="P9" s="846"/>
      <c r="Q9" s="847"/>
    </row>
    <row r="10" spans="1:19" hidden="1" x14ac:dyDescent="0.2">
      <c r="A10" s="537"/>
      <c r="B10" s="99" t="s">
        <v>239</v>
      </c>
      <c r="C10" s="99"/>
      <c r="D10" s="244" t="e">
        <v>#REF!</v>
      </c>
      <c r="E10" s="244" t="e">
        <v>#REF!</v>
      </c>
      <c r="J10" s="845"/>
      <c r="K10" s="846"/>
      <c r="L10" s="846"/>
      <c r="M10" s="846"/>
      <c r="N10" s="846"/>
      <c r="O10" s="846"/>
      <c r="P10" s="846"/>
      <c r="Q10" s="847"/>
    </row>
    <row r="11" spans="1:19" ht="13.5" hidden="1" thickBot="1" x14ac:dyDescent="0.25">
      <c r="A11" s="537"/>
      <c r="B11" s="99" t="s">
        <v>42</v>
      </c>
      <c r="C11" s="99"/>
      <c r="D11" s="244" t="e">
        <v>#REF!</v>
      </c>
      <c r="E11" s="244" t="e">
        <v>#REF!</v>
      </c>
      <c r="J11" s="848"/>
      <c r="K11" s="849"/>
      <c r="L11" s="849"/>
      <c r="M11" s="849"/>
      <c r="N11" s="849"/>
      <c r="O11" s="849"/>
      <c r="P11" s="849"/>
      <c r="Q11" s="850"/>
    </row>
    <row r="12" spans="1:19" hidden="1" x14ac:dyDescent="0.2">
      <c r="A12" s="537"/>
      <c r="B12" s="99" t="s">
        <v>150</v>
      </c>
      <c r="C12" s="99"/>
      <c r="D12" s="244" t="e">
        <v>#REF!</v>
      </c>
      <c r="E12" s="244" t="e">
        <v>#REF!</v>
      </c>
    </row>
    <row r="13" spans="1:19" ht="13.5" hidden="1" thickBot="1" x14ac:dyDescent="0.25">
      <c r="A13" s="537"/>
      <c r="B13" s="221"/>
      <c r="C13" s="99"/>
      <c r="D13" s="153" t="e">
        <v>#REF!</v>
      </c>
      <c r="E13" s="153" t="e">
        <v>#REF!</v>
      </c>
    </row>
    <row r="14" spans="1:19" ht="13.5" hidden="1" thickTop="1" x14ac:dyDescent="0.2">
      <c r="A14" s="537"/>
      <c r="B14" s="138"/>
      <c r="C14" s="297"/>
      <c r="D14" s="237"/>
      <c r="E14" s="237"/>
      <c r="F14" s="76"/>
    </row>
    <row r="15" spans="1:19" hidden="1" x14ac:dyDescent="0.2">
      <c r="A15" s="537"/>
      <c r="B15" s="841" t="s">
        <v>520</v>
      </c>
      <c r="C15" s="297"/>
      <c r="D15" s="237"/>
      <c r="E15" s="237"/>
      <c r="F15" s="76"/>
    </row>
    <row r="16" spans="1:19" hidden="1" x14ac:dyDescent="0.2">
      <c r="A16" s="537"/>
      <c r="B16" s="841"/>
      <c r="C16" s="297"/>
      <c r="D16" s="237"/>
      <c r="E16" s="237"/>
      <c r="F16" s="76"/>
    </row>
    <row r="17" spans="1:7" hidden="1" x14ac:dyDescent="0.2">
      <c r="A17" s="537"/>
      <c r="B17" s="841"/>
      <c r="C17" s="297"/>
      <c r="D17" s="237"/>
      <c r="E17" s="237"/>
      <c r="F17" s="76"/>
    </row>
    <row r="18" spans="1:7" hidden="1" x14ac:dyDescent="0.2">
      <c r="A18" s="537"/>
      <c r="B18" s="138"/>
      <c r="C18" s="297"/>
      <c r="D18" s="237"/>
      <c r="E18" s="237"/>
      <c r="F18" s="76"/>
    </row>
    <row r="19" spans="1:7" ht="13.5" thickBot="1" x14ac:dyDescent="0.25">
      <c r="A19" s="537"/>
      <c r="B19" s="286"/>
      <c r="C19" s="286"/>
      <c r="D19" s="569">
        <v>41820</v>
      </c>
      <c r="E19" s="569">
        <v>41426</v>
      </c>
    </row>
    <row r="20" spans="1:7" x14ac:dyDescent="0.2">
      <c r="A20" s="537">
        <v>8</v>
      </c>
      <c r="B20" s="221" t="s">
        <v>1105</v>
      </c>
      <c r="C20" s="99"/>
      <c r="D20" s="244"/>
      <c r="E20" s="244"/>
      <c r="F20" s="107" t="s">
        <v>389</v>
      </c>
    </row>
    <row r="21" spans="1:7" x14ac:dyDescent="0.2">
      <c r="A21" s="537"/>
      <c r="B21" s="99"/>
      <c r="C21" s="99"/>
      <c r="D21" s="244"/>
      <c r="E21" s="244"/>
    </row>
    <row r="22" spans="1:7" x14ac:dyDescent="0.2">
      <c r="A22" s="537"/>
      <c r="B22" s="99" t="s">
        <v>331</v>
      </c>
      <c r="C22" s="99"/>
      <c r="D22" s="244">
        <v>506165.57</v>
      </c>
      <c r="E22" s="244">
        <v>490344</v>
      </c>
      <c r="F22" s="718"/>
      <c r="G22" s="718"/>
    </row>
    <row r="23" spans="1:7" x14ac:dyDescent="0.2">
      <c r="A23" s="537"/>
      <c r="B23" s="99" t="s">
        <v>954</v>
      </c>
      <c r="C23" s="261"/>
      <c r="D23" s="244">
        <v>629065.75</v>
      </c>
      <c r="E23" s="244">
        <v>619312.35</v>
      </c>
      <c r="F23" s="718"/>
      <c r="G23" s="718"/>
    </row>
    <row r="24" spans="1:7" x14ac:dyDescent="0.2">
      <c r="A24" s="537"/>
      <c r="B24" s="99" t="s">
        <v>597</v>
      </c>
      <c r="C24" s="99"/>
      <c r="D24" s="244">
        <v>3234485.97</v>
      </c>
      <c r="E24" s="244">
        <v>2691194.44</v>
      </c>
      <c r="F24" s="718"/>
      <c r="G24" s="718"/>
    </row>
    <row r="25" spans="1:7" x14ac:dyDescent="0.2">
      <c r="A25" s="537"/>
      <c r="B25" s="99" t="s">
        <v>955</v>
      </c>
      <c r="C25" s="99"/>
      <c r="D25" s="244">
        <v>1070258.79</v>
      </c>
      <c r="E25" s="244">
        <v>2433126.67</v>
      </c>
      <c r="F25" s="718"/>
      <c r="G25" s="718"/>
    </row>
    <row r="26" spans="1:7" x14ac:dyDescent="0.2">
      <c r="A26" s="537"/>
      <c r="B26" s="99" t="s">
        <v>1027</v>
      </c>
      <c r="C26" s="99"/>
      <c r="D26" s="237">
        <v>102871.97</v>
      </c>
      <c r="E26" s="244"/>
      <c r="F26" s="271"/>
      <c r="G26" s="271"/>
    </row>
    <row r="27" spans="1:7" ht="13.5" thickBot="1" x14ac:dyDescent="0.25">
      <c r="A27" s="537"/>
      <c r="B27" s="221" t="s">
        <v>46</v>
      </c>
      <c r="C27" s="99"/>
      <c r="D27" s="153">
        <v>5542848.0499999998</v>
      </c>
      <c r="E27" s="153">
        <v>6233977.46</v>
      </c>
      <c r="F27" s="715"/>
      <c r="G27" s="718"/>
    </row>
    <row r="28" spans="1:7" ht="13.5" thickTop="1" x14ac:dyDescent="0.2">
      <c r="A28" s="537"/>
      <c r="B28" s="99"/>
      <c r="C28" s="99"/>
      <c r="D28" s="199"/>
      <c r="E28" s="199"/>
    </row>
    <row r="29" spans="1:7" x14ac:dyDescent="0.2">
      <c r="A29" s="537"/>
      <c r="B29" s="99"/>
      <c r="C29" s="99"/>
      <c r="D29" s="570"/>
    </row>
    <row r="30" spans="1:7" hidden="1" x14ac:dyDescent="0.2">
      <c r="A30" s="537">
        <f>'Notes_2 to 5'!A170+1</f>
        <v>11</v>
      </c>
      <c r="B30" s="221" t="s">
        <v>598</v>
      </c>
      <c r="C30" s="99"/>
      <c r="D30" s="244"/>
      <c r="E30" s="244"/>
      <c r="F30" s="107" t="s">
        <v>31</v>
      </c>
    </row>
    <row r="31" spans="1:7" hidden="1" x14ac:dyDescent="0.2">
      <c r="A31" s="537"/>
      <c r="B31" s="99"/>
      <c r="C31" s="99"/>
      <c r="D31" s="244"/>
      <c r="E31" s="244"/>
    </row>
    <row r="32" spans="1:7" ht="13.5" hidden="1" thickBot="1" x14ac:dyDescent="0.25">
      <c r="A32" s="537"/>
      <c r="B32" s="99" t="s">
        <v>257</v>
      </c>
      <c r="C32" s="99"/>
      <c r="D32" s="260" t="e">
        <v>#REF!</v>
      </c>
      <c r="E32" s="260" t="e">
        <v>#REF!</v>
      </c>
    </row>
    <row r="33" spans="1:6" ht="13.5" hidden="1" thickTop="1" x14ac:dyDescent="0.2">
      <c r="A33" s="537"/>
      <c r="B33" s="99"/>
      <c r="C33" s="99"/>
      <c r="D33" s="261"/>
      <c r="E33" s="261"/>
    </row>
    <row r="34" spans="1:6" hidden="1" x14ac:dyDescent="0.2">
      <c r="A34" s="537"/>
      <c r="B34" s="99"/>
      <c r="C34" s="99"/>
      <c r="D34" s="570"/>
      <c r="E34" s="570"/>
    </row>
    <row r="35" spans="1:6" hidden="1" x14ac:dyDescent="0.2">
      <c r="A35" s="537">
        <v>14</v>
      </c>
      <c r="B35" s="221" t="s">
        <v>535</v>
      </c>
      <c r="C35" s="99"/>
      <c r="D35" s="261"/>
      <c r="E35" s="261"/>
      <c r="F35" s="107" t="s">
        <v>390</v>
      </c>
    </row>
    <row r="36" spans="1:6" hidden="1" x14ac:dyDescent="0.2">
      <c r="A36" s="537"/>
      <c r="B36" s="221"/>
      <c r="C36" s="99"/>
      <c r="D36" s="261"/>
      <c r="E36" s="261"/>
    </row>
    <row r="37" spans="1:6" hidden="1" x14ac:dyDescent="0.2">
      <c r="A37" s="537"/>
      <c r="B37" s="99" t="s">
        <v>77</v>
      </c>
      <c r="C37" s="99"/>
      <c r="D37" s="237" t="e">
        <v>#REF!</v>
      </c>
      <c r="E37" s="237" t="e">
        <v>#REF!</v>
      </c>
    </row>
    <row r="38" spans="1:6" hidden="1" x14ac:dyDescent="0.2">
      <c r="A38" s="537"/>
      <c r="B38" s="99" t="s">
        <v>1208</v>
      </c>
      <c r="C38" s="99"/>
      <c r="D38" s="237">
        <v>260000</v>
      </c>
      <c r="E38" s="237">
        <v>237000</v>
      </c>
    </row>
    <row r="39" spans="1:6" hidden="1" x14ac:dyDescent="0.2">
      <c r="A39" s="537"/>
      <c r="B39" s="99" t="s">
        <v>143</v>
      </c>
      <c r="C39" s="99"/>
      <c r="D39" s="237">
        <v>0</v>
      </c>
      <c r="E39" s="237">
        <v>0</v>
      </c>
    </row>
    <row r="40" spans="1:6" hidden="1" x14ac:dyDescent="0.2">
      <c r="A40" s="537"/>
      <c r="B40" s="99" t="s">
        <v>463</v>
      </c>
      <c r="C40" s="99"/>
      <c r="D40" s="237">
        <v>0</v>
      </c>
      <c r="E40" s="237">
        <v>0</v>
      </c>
    </row>
    <row r="41" spans="1:6" ht="13.5" hidden="1" thickBot="1" x14ac:dyDescent="0.25">
      <c r="A41" s="537"/>
      <c r="B41" s="221" t="s">
        <v>506</v>
      </c>
      <c r="C41" s="221"/>
      <c r="D41" s="249">
        <v>260000</v>
      </c>
      <c r="E41" s="249">
        <v>237000</v>
      </c>
    </row>
    <row r="42" spans="1:6" ht="13.5" hidden="1" thickTop="1" x14ac:dyDescent="0.2">
      <c r="A42" s="537"/>
      <c r="B42" s="99"/>
      <c r="C42" s="99"/>
      <c r="D42" s="261"/>
      <c r="E42" s="261"/>
    </row>
    <row r="43" spans="1:6" ht="25.5" hidden="1" x14ac:dyDescent="0.2">
      <c r="A43" s="537"/>
      <c r="B43" s="269" t="s">
        <v>126</v>
      </c>
      <c r="C43" s="99"/>
      <c r="D43" s="261"/>
      <c r="E43" s="261"/>
    </row>
    <row r="44" spans="1:6" hidden="1" x14ac:dyDescent="0.2">
      <c r="A44" s="537"/>
      <c r="B44" s="99"/>
      <c r="C44" s="99"/>
      <c r="D44" s="261"/>
      <c r="E44" s="261"/>
    </row>
    <row r="45" spans="1:6" ht="25.5" hidden="1" x14ac:dyDescent="0.2">
      <c r="A45" s="537"/>
      <c r="B45" s="269" t="s">
        <v>102</v>
      </c>
      <c r="C45" s="571" t="s">
        <v>101</v>
      </c>
      <c r="D45" s="261"/>
      <c r="E45" s="261"/>
    </row>
    <row r="46" spans="1:6" hidden="1" x14ac:dyDescent="0.2">
      <c r="A46" s="537"/>
      <c r="B46" s="269"/>
      <c r="C46" s="99"/>
      <c r="D46" s="261"/>
      <c r="E46" s="261"/>
    </row>
    <row r="47" spans="1:6" hidden="1" x14ac:dyDescent="0.2">
      <c r="A47" s="537"/>
      <c r="B47" s="278" t="s">
        <v>465</v>
      </c>
      <c r="C47" s="99"/>
      <c r="D47" s="261"/>
      <c r="E47" s="261"/>
    </row>
    <row r="48" spans="1:6" hidden="1" x14ac:dyDescent="0.2">
      <c r="A48" s="537"/>
      <c r="B48" s="278" t="s">
        <v>521</v>
      </c>
      <c r="C48" s="99"/>
      <c r="D48" s="261"/>
      <c r="E48" s="261"/>
    </row>
    <row r="49" spans="1:5" hidden="1" x14ac:dyDescent="0.2">
      <c r="A49" s="537"/>
      <c r="B49" s="99"/>
      <c r="C49" s="99"/>
      <c r="D49" s="261"/>
      <c r="E49" s="261"/>
    </row>
    <row r="50" spans="1:5" ht="25.5" hidden="1" x14ac:dyDescent="0.2">
      <c r="A50" s="537"/>
      <c r="B50" s="572" t="s">
        <v>127</v>
      </c>
      <c r="C50" s="99"/>
      <c r="D50" s="573" t="s">
        <v>128</v>
      </c>
      <c r="E50" s="573" t="s">
        <v>143</v>
      </c>
    </row>
    <row r="51" spans="1:5" hidden="1" x14ac:dyDescent="0.2">
      <c r="A51" s="537"/>
      <c r="B51" s="178"/>
      <c r="C51" s="99"/>
      <c r="D51" s="244"/>
      <c r="E51" s="244"/>
    </row>
    <row r="52" spans="1:5" hidden="1" x14ac:dyDescent="0.2">
      <c r="A52" s="537"/>
      <c r="B52" s="221" t="str">
        <f>IF(Cover!$E$8="insert financial year (e.g. 2008)", "input financial year in cover sheet","as at 1 July "&amp;Cover!$E$8-1)</f>
        <v>as at 1 July 2013</v>
      </c>
      <c r="C52" s="99"/>
      <c r="D52" s="244" t="e">
        <v>#REF!</v>
      </c>
      <c r="E52" s="244" t="e">
        <v>#REF!</v>
      </c>
    </row>
    <row r="53" spans="1:5" hidden="1" x14ac:dyDescent="0.2">
      <c r="A53" s="537"/>
      <c r="B53" s="99" t="s">
        <v>72</v>
      </c>
      <c r="C53" s="99"/>
      <c r="D53" s="244" t="e">
        <v>#REF!</v>
      </c>
      <c r="E53" s="244" t="e">
        <v>#REF!</v>
      </c>
    </row>
    <row r="54" spans="1:5" hidden="1" x14ac:dyDescent="0.2">
      <c r="A54" s="537"/>
      <c r="B54" s="99" t="s">
        <v>131</v>
      </c>
      <c r="C54" s="99"/>
      <c r="D54" s="244" t="e">
        <v>#REF!</v>
      </c>
      <c r="E54" s="244" t="e">
        <v>#REF!</v>
      </c>
    </row>
    <row r="55" spans="1:5" ht="13.5" hidden="1" thickBot="1" x14ac:dyDescent="0.25">
      <c r="A55" s="537"/>
      <c r="B55" s="221" t="str">
        <f>IF(Cover!$E$8="insert financial year (e.g. 2008)", "input financial year in cover sheet","as at 30 June "&amp;Cover!$E$8)</f>
        <v>as at 30 June 2014</v>
      </c>
      <c r="C55" s="99"/>
      <c r="D55" s="153" t="e">
        <v>#REF!</v>
      </c>
      <c r="E55" s="153" t="e">
        <v>#REF!</v>
      </c>
    </row>
    <row r="56" spans="1:5" ht="13.5" hidden="1" thickTop="1" x14ac:dyDescent="0.2">
      <c r="A56" s="537"/>
      <c r="B56" s="99"/>
      <c r="C56" s="99"/>
      <c r="D56" s="244"/>
      <c r="E56" s="244"/>
    </row>
    <row r="57" spans="1:5" hidden="1" x14ac:dyDescent="0.2">
      <c r="A57" s="537"/>
      <c r="B57" s="198"/>
      <c r="C57" s="99"/>
      <c r="D57" s="261"/>
      <c r="E57" s="261"/>
    </row>
    <row r="58" spans="1:5" hidden="1" x14ac:dyDescent="0.2">
      <c r="A58" s="537"/>
      <c r="B58" s="130" t="str">
        <f>IF(Cover!$E$8="insert financial year (e.g. 2008)", "input financial year in cover sheet","as at 1 July "&amp;Cover!$E$8-2)</f>
        <v>as at 1 July 2012</v>
      </c>
      <c r="C58" s="99"/>
      <c r="D58" s="244" t="e">
        <v>#REF!</v>
      </c>
      <c r="E58" s="244" t="e">
        <v>#REF!</v>
      </c>
    </row>
    <row r="59" spans="1:5" hidden="1" x14ac:dyDescent="0.2">
      <c r="A59" s="537"/>
      <c r="B59" s="99" t="s">
        <v>72</v>
      </c>
      <c r="C59" s="99"/>
      <c r="D59" s="244" t="e">
        <v>#REF!</v>
      </c>
      <c r="E59" s="244" t="e">
        <v>#REF!</v>
      </c>
    </row>
    <row r="60" spans="1:5" hidden="1" x14ac:dyDescent="0.2">
      <c r="A60" s="537"/>
      <c r="B60" s="99" t="s">
        <v>73</v>
      </c>
      <c r="C60" s="99"/>
      <c r="D60" s="244" t="e">
        <v>#REF!</v>
      </c>
      <c r="E60" s="244" t="e">
        <v>#REF!</v>
      </c>
    </row>
    <row r="61" spans="1:5" ht="13.5" hidden="1" thickBot="1" x14ac:dyDescent="0.25">
      <c r="A61" s="537"/>
      <c r="B61" s="130" t="str">
        <f>IF(Cover!$E$8="insert financial year (e.g. 2008)", "input financial year in cover sheet","as at 30 June "&amp;Cover!$E$8-1)</f>
        <v>as at 30 June 2013</v>
      </c>
      <c r="C61" s="99"/>
      <c r="D61" s="153" t="e">
        <v>#REF!</v>
      </c>
      <c r="E61" s="153" t="e">
        <v>#REF!</v>
      </c>
    </row>
    <row r="62" spans="1:5" ht="13.5" hidden="1" thickTop="1" x14ac:dyDescent="0.2">
      <c r="A62" s="537"/>
      <c r="B62" s="99"/>
      <c r="C62" s="99"/>
      <c r="D62" s="244"/>
      <c r="E62" s="244"/>
    </row>
    <row r="63" spans="1:5" ht="25.5" hidden="1" x14ac:dyDescent="0.2">
      <c r="A63" s="537"/>
      <c r="B63" s="99"/>
      <c r="C63" s="99"/>
      <c r="D63" s="573" t="s">
        <v>129</v>
      </c>
      <c r="E63" s="573" t="s">
        <v>463</v>
      </c>
    </row>
    <row r="64" spans="1:5" hidden="1" x14ac:dyDescent="0.2">
      <c r="A64" s="537"/>
      <c r="B64" s="99"/>
      <c r="C64" s="99"/>
      <c r="D64" s="570"/>
      <c r="E64" s="570"/>
    </row>
    <row r="65" spans="1:6" hidden="1" x14ac:dyDescent="0.2">
      <c r="A65" s="537"/>
      <c r="B65" s="221" t="str">
        <f>IF(Cover!$E$8="insert financial year (e.g. 2008)", "input financial year in cover sheet","as at 1 July "&amp;Cover!$E$8-1)</f>
        <v>as at 1 July 2013</v>
      </c>
      <c r="C65" s="99"/>
      <c r="D65" s="244" t="e">
        <v>#REF!</v>
      </c>
      <c r="E65" s="244" t="e">
        <v>#REF!</v>
      </c>
    </row>
    <row r="66" spans="1:6" hidden="1" x14ac:dyDescent="0.2">
      <c r="A66" s="537"/>
      <c r="B66" s="99" t="s">
        <v>130</v>
      </c>
      <c r="C66" s="99"/>
      <c r="D66" s="244" t="e">
        <v>#REF!</v>
      </c>
      <c r="E66" s="261"/>
    </row>
    <row r="67" spans="1:6" hidden="1" x14ac:dyDescent="0.2">
      <c r="A67" s="537"/>
      <c r="B67" s="99" t="s">
        <v>72</v>
      </c>
      <c r="C67" s="99"/>
      <c r="D67" s="244" t="e">
        <v>#REF!</v>
      </c>
      <c r="E67" s="244" t="e">
        <v>#REF!</v>
      </c>
    </row>
    <row r="68" spans="1:6" hidden="1" x14ac:dyDescent="0.2">
      <c r="A68" s="537"/>
      <c r="B68" s="99" t="s">
        <v>131</v>
      </c>
      <c r="C68" s="99"/>
      <c r="D68" s="244" t="e">
        <v>#REF!</v>
      </c>
      <c r="E68" s="244" t="e">
        <v>#REF!</v>
      </c>
    </row>
    <row r="69" spans="1:6" ht="13.5" hidden="1" thickBot="1" x14ac:dyDescent="0.25">
      <c r="A69" s="537"/>
      <c r="B69" s="221" t="str">
        <f>IF(Cover!$E$8="insert financial year (e.g. 2008)", "input financial year in cover sheet","as at 30 June "&amp;Cover!$E$8)</f>
        <v>as at 30 June 2014</v>
      </c>
      <c r="C69" s="99"/>
      <c r="D69" s="153" t="e">
        <v>#REF!</v>
      </c>
      <c r="E69" s="153" t="e">
        <v>#REF!</v>
      </c>
    </row>
    <row r="70" spans="1:6" ht="13.5" hidden="1" thickTop="1" x14ac:dyDescent="0.2">
      <c r="A70" s="537"/>
      <c r="B70" s="99"/>
      <c r="C70" s="99"/>
      <c r="D70" s="261"/>
      <c r="E70" s="261"/>
    </row>
    <row r="71" spans="1:6" hidden="1" x14ac:dyDescent="0.2">
      <c r="A71" s="537"/>
      <c r="B71" s="198"/>
      <c r="C71" s="99"/>
      <c r="D71" s="244"/>
      <c r="E71" s="244"/>
    </row>
    <row r="72" spans="1:6" hidden="1" x14ac:dyDescent="0.2">
      <c r="A72" s="537"/>
      <c r="B72" s="130" t="str">
        <f>IF(Cover!$E$8="insert financial year (e.g. 2008)", "input financial year in cover sheet","as at 1 July "&amp;Cover!$E$8-2)</f>
        <v>as at 1 July 2012</v>
      </c>
      <c r="C72" s="99"/>
      <c r="D72" s="244" t="e">
        <v>#REF!</v>
      </c>
      <c r="E72" s="244" t="e">
        <v>#REF!</v>
      </c>
    </row>
    <row r="73" spans="1:6" hidden="1" x14ac:dyDescent="0.2">
      <c r="A73" s="537"/>
      <c r="B73" s="99" t="s">
        <v>132</v>
      </c>
      <c r="C73" s="99"/>
      <c r="D73" s="244" t="e">
        <v>#REF!</v>
      </c>
      <c r="E73" s="244"/>
    </row>
    <row r="74" spans="1:6" hidden="1" x14ac:dyDescent="0.2">
      <c r="A74" s="537"/>
      <c r="B74" s="99" t="s">
        <v>72</v>
      </c>
      <c r="C74" s="99"/>
      <c r="D74" s="244" t="e">
        <v>#REF!</v>
      </c>
      <c r="E74" s="244" t="e">
        <v>#REF!</v>
      </c>
    </row>
    <row r="75" spans="1:6" hidden="1" x14ac:dyDescent="0.2">
      <c r="A75" s="537"/>
      <c r="B75" s="99" t="s">
        <v>73</v>
      </c>
      <c r="C75" s="99"/>
      <c r="D75" s="244" t="e">
        <v>#REF!</v>
      </c>
      <c r="E75" s="244" t="e">
        <v>#REF!</v>
      </c>
    </row>
    <row r="76" spans="1:6" ht="13.5" hidden="1" thickBot="1" x14ac:dyDescent="0.25">
      <c r="A76" s="537"/>
      <c r="B76" s="130" t="str">
        <f>IF(Cover!$E$8="insert financial year (e.g. 2008)", "input financial year in cover sheet","as at 30 June "&amp;Cover!$E$8-1)</f>
        <v>as at 30 June 2013</v>
      </c>
      <c r="C76" s="99"/>
      <c r="D76" s="153" t="e">
        <v>#REF!</v>
      </c>
      <c r="E76" s="153" t="e">
        <v>#REF!</v>
      </c>
    </row>
    <row r="77" spans="1:6" ht="13.5" hidden="1" thickTop="1" x14ac:dyDescent="0.2">
      <c r="A77" s="537"/>
      <c r="B77" s="99"/>
      <c r="C77" s="99"/>
      <c r="D77" s="261"/>
      <c r="E77" s="261"/>
    </row>
    <row r="78" spans="1:6" x14ac:dyDescent="0.2">
      <c r="A78" s="537"/>
      <c r="B78" s="99"/>
      <c r="C78" s="99"/>
      <c r="D78" s="570"/>
      <c r="E78" s="570"/>
    </row>
    <row r="79" spans="1:6" x14ac:dyDescent="0.2">
      <c r="A79" s="537">
        <v>9</v>
      </c>
      <c r="B79" s="221" t="s">
        <v>235</v>
      </c>
      <c r="C79" s="99"/>
      <c r="D79" s="244"/>
      <c r="E79" s="244"/>
      <c r="F79" s="109" t="s">
        <v>522</v>
      </c>
    </row>
    <row r="80" spans="1:6" x14ac:dyDescent="0.2">
      <c r="A80" s="537"/>
      <c r="B80" s="99"/>
      <c r="C80" s="99"/>
      <c r="D80" s="244"/>
      <c r="E80" s="244"/>
    </row>
    <row r="81" spans="1:19" x14ac:dyDescent="0.2">
      <c r="A81" s="537"/>
      <c r="B81" s="221" t="s">
        <v>956</v>
      </c>
      <c r="C81" s="99"/>
      <c r="D81" s="244"/>
      <c r="E81" s="244"/>
      <c r="I81" s="307" t="s">
        <v>947</v>
      </c>
      <c r="J81" s="1" t="s">
        <v>948</v>
      </c>
    </row>
    <row r="82" spans="1:19" x14ac:dyDescent="0.2">
      <c r="A82" s="537"/>
      <c r="B82" s="221"/>
      <c r="C82" s="99"/>
      <c r="D82" s="244"/>
      <c r="E82" s="244"/>
      <c r="I82" s="307"/>
      <c r="J82" s="1"/>
    </row>
    <row r="83" spans="1:19" x14ac:dyDescent="0.2">
      <c r="A83" s="537"/>
      <c r="B83" s="221" t="s">
        <v>957</v>
      </c>
      <c r="C83" s="99"/>
      <c r="D83" s="244"/>
      <c r="E83" s="244"/>
      <c r="I83" s="307"/>
      <c r="J83" s="1"/>
    </row>
    <row r="84" spans="1:19" x14ac:dyDescent="0.2">
      <c r="A84" s="537"/>
      <c r="B84" s="99" t="s">
        <v>1006</v>
      </c>
      <c r="C84" s="99"/>
      <c r="D84" s="233">
        <v>182793.79</v>
      </c>
      <c r="E84" s="233">
        <v>227944</v>
      </c>
      <c r="I84" s="271"/>
      <c r="J84" s="272"/>
      <c r="S84" s="14" t="s">
        <v>551</v>
      </c>
    </row>
    <row r="85" spans="1:19" x14ac:dyDescent="0.2">
      <c r="A85" s="537"/>
      <c r="B85" s="99" t="s">
        <v>654</v>
      </c>
      <c r="C85" s="99"/>
      <c r="D85" s="234">
        <v>36080</v>
      </c>
      <c r="E85" s="234">
        <v>36080</v>
      </c>
      <c r="I85" s="271"/>
      <c r="S85" s="14" t="s">
        <v>551</v>
      </c>
    </row>
    <row r="86" spans="1:19" x14ac:dyDescent="0.2">
      <c r="A86" s="537"/>
      <c r="B86" s="99" t="s">
        <v>655</v>
      </c>
      <c r="C86" s="99"/>
      <c r="D86" s="234">
        <v>204193.35</v>
      </c>
      <c r="E86" s="234">
        <v>204193</v>
      </c>
      <c r="I86" s="271"/>
    </row>
    <row r="87" spans="1:19" x14ac:dyDescent="0.2">
      <c r="A87" s="537"/>
      <c r="B87" s="99" t="s">
        <v>656</v>
      </c>
      <c r="C87" s="99"/>
      <c r="D87" s="234">
        <v>-151.83000000000001</v>
      </c>
      <c r="E87" s="234">
        <v>403152</v>
      </c>
      <c r="I87" s="271"/>
      <c r="J87" s="272"/>
    </row>
    <row r="88" spans="1:19" x14ac:dyDescent="0.2">
      <c r="A88" s="537"/>
      <c r="B88" s="99" t="s">
        <v>687</v>
      </c>
      <c r="C88" s="99"/>
      <c r="D88" s="234">
        <v>0</v>
      </c>
      <c r="E88" s="234"/>
      <c r="I88" s="271"/>
      <c r="J88" s="272"/>
    </row>
    <row r="89" spans="1:19" x14ac:dyDescent="0.2">
      <c r="A89" s="537"/>
      <c r="B89" s="99" t="s">
        <v>1019</v>
      </c>
      <c r="C89" s="99"/>
      <c r="D89" s="234">
        <v>155899.67000000001</v>
      </c>
      <c r="E89" s="234">
        <v>0</v>
      </c>
      <c r="I89" s="271"/>
      <c r="J89" s="272"/>
    </row>
    <row r="90" spans="1:19" x14ac:dyDescent="0.2">
      <c r="A90" s="537"/>
      <c r="B90" s="99" t="s">
        <v>657</v>
      </c>
      <c r="C90" s="99"/>
      <c r="D90" s="235">
        <v>1120684.1499999999</v>
      </c>
      <c r="E90" s="235">
        <v>1120684</v>
      </c>
      <c r="I90" s="271"/>
    </row>
    <row r="91" spans="1:19" x14ac:dyDescent="0.2">
      <c r="A91" s="537"/>
      <c r="B91" s="99"/>
      <c r="C91" s="99"/>
      <c r="D91" s="244"/>
      <c r="E91" s="244"/>
    </row>
    <row r="92" spans="1:19" ht="13.5" thickBot="1" x14ac:dyDescent="0.25">
      <c r="A92" s="537"/>
      <c r="B92" s="221" t="s">
        <v>310</v>
      </c>
      <c r="C92" s="221"/>
      <c r="D92" s="153">
        <v>1699499.13</v>
      </c>
      <c r="E92" s="153">
        <v>1992053</v>
      </c>
      <c r="F92" s="110"/>
      <c r="G92" s="102"/>
      <c r="H92" s="102"/>
      <c r="I92" s="102"/>
      <c r="J92" s="102"/>
      <c r="K92" s="102"/>
      <c r="L92" s="102"/>
      <c r="M92" s="102"/>
      <c r="N92" s="102"/>
      <c r="O92" s="102"/>
      <c r="P92" s="102"/>
      <c r="Q92" s="102"/>
    </row>
    <row r="93" spans="1:19" ht="13.5" thickTop="1" x14ac:dyDescent="0.2">
      <c r="A93" s="537"/>
      <c r="B93" s="221"/>
      <c r="C93" s="221"/>
      <c r="D93" s="199"/>
      <c r="E93" s="199"/>
      <c r="F93" s="75"/>
      <c r="G93" s="102"/>
      <c r="H93" s="102"/>
      <c r="I93" s="102"/>
      <c r="J93" s="102"/>
      <c r="K93" s="102"/>
      <c r="L93" s="102"/>
      <c r="M93" s="102"/>
      <c r="N93" s="102"/>
      <c r="O93" s="102"/>
      <c r="P93" s="102"/>
      <c r="Q93" s="102"/>
    </row>
    <row r="94" spans="1:19" x14ac:dyDescent="0.2">
      <c r="A94" s="537"/>
      <c r="B94" s="99"/>
      <c r="C94" s="99"/>
      <c r="D94" s="570"/>
      <c r="E94" s="570"/>
    </row>
    <row r="95" spans="1:19" hidden="1" x14ac:dyDescent="0.2">
      <c r="A95" s="537">
        <f>A79+1</f>
        <v>10</v>
      </c>
      <c r="B95" s="221" t="s">
        <v>541</v>
      </c>
      <c r="C95" s="99"/>
      <c r="D95" s="261"/>
      <c r="E95" s="261"/>
      <c r="F95" s="107" t="s">
        <v>389</v>
      </c>
    </row>
    <row r="96" spans="1:19" hidden="1" x14ac:dyDescent="0.2">
      <c r="A96" s="537"/>
      <c r="B96" s="99"/>
      <c r="C96" s="99"/>
      <c r="D96" s="244"/>
      <c r="E96" s="244"/>
    </row>
    <row r="97" spans="1:19" hidden="1" x14ac:dyDescent="0.2">
      <c r="A97" s="537"/>
      <c r="B97" s="99" t="s">
        <v>588</v>
      </c>
      <c r="C97" s="99"/>
      <c r="D97" s="237" t="e">
        <v>#REF!</v>
      </c>
      <c r="E97" s="237" t="e">
        <v>#REF!</v>
      </c>
    </row>
    <row r="98" spans="1:19" hidden="1" x14ac:dyDescent="0.2">
      <c r="A98" s="537"/>
      <c r="B98" s="99" t="s">
        <v>589</v>
      </c>
      <c r="C98" s="99"/>
      <c r="D98" s="237" t="e">
        <v>#REF!</v>
      </c>
      <c r="E98" s="237" t="e">
        <v>#REF!</v>
      </c>
    </row>
    <row r="99" spans="1:19" hidden="1" x14ac:dyDescent="0.2">
      <c r="A99" s="537"/>
      <c r="B99" s="99" t="s">
        <v>590</v>
      </c>
      <c r="C99" s="99"/>
      <c r="D99" s="237" t="e">
        <v>#REF!</v>
      </c>
      <c r="E99" s="237" t="e">
        <v>#REF!</v>
      </c>
    </row>
    <row r="100" spans="1:19" hidden="1" x14ac:dyDescent="0.2">
      <c r="A100" s="537"/>
      <c r="B100" s="99" t="s">
        <v>309</v>
      </c>
      <c r="C100" s="99"/>
      <c r="D100" s="232" t="e">
        <v>#REF!</v>
      </c>
      <c r="E100" s="232" t="e">
        <v>#REF!</v>
      </c>
    </row>
    <row r="101" spans="1:19" hidden="1" x14ac:dyDescent="0.2">
      <c r="A101" s="537"/>
      <c r="B101" s="99"/>
      <c r="C101" s="99"/>
      <c r="D101" s="574" t="e">
        <v>#REF!</v>
      </c>
      <c r="E101" s="574" t="e">
        <v>#REF!</v>
      </c>
    </row>
    <row r="102" spans="1:19" hidden="1" x14ac:dyDescent="0.2">
      <c r="A102" s="537"/>
      <c r="B102" s="99"/>
      <c r="C102" s="99"/>
      <c r="D102" s="244"/>
      <c r="E102" s="244"/>
    </row>
    <row r="103" spans="1:19" hidden="1" x14ac:dyDescent="0.2">
      <c r="A103" s="537"/>
      <c r="B103" s="99" t="s">
        <v>592</v>
      </c>
      <c r="C103" s="99"/>
      <c r="D103" s="237" t="e">
        <v>#REF!</v>
      </c>
      <c r="E103" s="237" t="e">
        <v>#REF!</v>
      </c>
    </row>
    <row r="104" spans="1:19" hidden="1" x14ac:dyDescent="0.2">
      <c r="A104" s="537"/>
      <c r="B104" s="99" t="s">
        <v>588</v>
      </c>
      <c r="C104" s="99"/>
      <c r="D104" s="233" t="e">
        <v>#REF!</v>
      </c>
      <c r="E104" s="233" t="e">
        <v>#REF!</v>
      </c>
    </row>
    <row r="105" spans="1:19" hidden="1" x14ac:dyDescent="0.2">
      <c r="A105" s="537"/>
      <c r="B105" s="99" t="s">
        <v>589</v>
      </c>
      <c r="C105" s="99"/>
      <c r="D105" s="234" t="e">
        <v>#REF!</v>
      </c>
      <c r="E105" s="234" t="e">
        <v>#REF!</v>
      </c>
    </row>
    <row r="106" spans="1:19" hidden="1" x14ac:dyDescent="0.2">
      <c r="A106" s="537"/>
      <c r="B106" s="99" t="s">
        <v>593</v>
      </c>
      <c r="C106" s="99"/>
      <c r="D106" s="234" t="e">
        <v>#REF!</v>
      </c>
      <c r="E106" s="234" t="e">
        <v>#REF!</v>
      </c>
    </row>
    <row r="107" spans="1:19" hidden="1" x14ac:dyDescent="0.2">
      <c r="A107" s="537"/>
      <c r="B107" s="99" t="s">
        <v>309</v>
      </c>
      <c r="C107" s="99"/>
      <c r="D107" s="235" t="e">
        <v>#REF!</v>
      </c>
      <c r="E107" s="235" t="e">
        <v>#REF!</v>
      </c>
    </row>
    <row r="108" spans="1:19" hidden="1" x14ac:dyDescent="0.2">
      <c r="A108" s="537"/>
      <c r="B108" s="99"/>
      <c r="C108" s="99"/>
      <c r="D108" s="244"/>
      <c r="E108" s="244"/>
    </row>
    <row r="109" spans="1:19" ht="13.5" hidden="1" thickBot="1" x14ac:dyDescent="0.25">
      <c r="A109" s="537"/>
      <c r="B109" s="221" t="s">
        <v>542</v>
      </c>
      <c r="C109" s="221"/>
      <c r="D109" s="153" t="e">
        <v>#REF!</v>
      </c>
      <c r="E109" s="153" t="e">
        <v>#REF!</v>
      </c>
      <c r="S109" s="14" t="s">
        <v>48</v>
      </c>
    </row>
    <row r="110" spans="1:19" ht="13.5" hidden="1" thickTop="1" x14ac:dyDescent="0.2">
      <c r="A110" s="537"/>
      <c r="B110" s="99"/>
      <c r="C110" s="99"/>
      <c r="D110" s="261"/>
      <c r="E110" s="261"/>
    </row>
    <row r="111" spans="1:19" hidden="1" x14ac:dyDescent="0.2">
      <c r="A111" s="537"/>
      <c r="B111" s="265" t="s">
        <v>543</v>
      </c>
      <c r="C111" s="571" t="s">
        <v>524</v>
      </c>
      <c r="D111" s="575"/>
      <c r="E111" s="575"/>
    </row>
    <row r="112" spans="1:19" hidden="1" x14ac:dyDescent="0.2">
      <c r="A112" s="537"/>
      <c r="B112" s="99"/>
      <c r="C112" s="99"/>
      <c r="D112" s="261"/>
      <c r="E112" s="261"/>
    </row>
    <row r="113" spans="1:6" hidden="1" x14ac:dyDescent="0.2">
      <c r="A113" s="537"/>
      <c r="B113" s="221"/>
      <c r="C113" s="99"/>
      <c r="D113" s="250"/>
      <c r="E113" s="250"/>
    </row>
    <row r="114" spans="1:6" x14ac:dyDescent="0.2">
      <c r="A114" s="537"/>
      <c r="B114" s="269"/>
      <c r="C114" s="269"/>
      <c r="D114" s="99"/>
      <c r="E114" s="296"/>
      <c r="F114" s="77"/>
    </row>
    <row r="115" spans="1:6" hidden="1" x14ac:dyDescent="0.2">
      <c r="A115" s="537"/>
      <c r="B115" s="221"/>
      <c r="C115" s="221"/>
      <c r="D115" s="537"/>
      <c r="E115" s="537"/>
    </row>
    <row r="116" spans="1:6" hidden="1" x14ac:dyDescent="0.2">
      <c r="A116" s="537" t="e">
        <f>#REF!+1</f>
        <v>#REF!</v>
      </c>
      <c r="B116" s="221" t="s">
        <v>525</v>
      </c>
      <c r="C116" s="221"/>
      <c r="D116" s="537"/>
      <c r="E116" s="537"/>
    </row>
    <row r="117" spans="1:6" hidden="1" x14ac:dyDescent="0.2">
      <c r="A117" s="537">
        <v>12.1</v>
      </c>
      <c r="B117" s="221" t="s">
        <v>464</v>
      </c>
      <c r="C117" s="99"/>
      <c r="D117" s="242"/>
      <c r="E117" s="242"/>
      <c r="F117" s="107" t="s">
        <v>389</v>
      </c>
    </row>
    <row r="118" spans="1:6" hidden="1" x14ac:dyDescent="0.2">
      <c r="A118" s="537"/>
      <c r="B118" s="99"/>
      <c r="C118" s="99"/>
      <c r="D118" s="242"/>
      <c r="E118" s="242"/>
    </row>
    <row r="119" spans="1:6" ht="13.5" hidden="1" thickBot="1" x14ac:dyDescent="0.25">
      <c r="A119" s="537"/>
      <c r="B119" s="99" t="s">
        <v>540</v>
      </c>
      <c r="C119" s="99"/>
      <c r="D119" s="260" t="e">
        <v>#REF!</v>
      </c>
      <c r="E119" s="260" t="e">
        <v>#REF!</v>
      </c>
    </row>
    <row r="120" spans="1:6" ht="13.5" hidden="1" thickTop="1" x14ac:dyDescent="0.2">
      <c r="A120" s="537"/>
      <c r="B120" s="99"/>
      <c r="C120" s="99"/>
      <c r="D120" s="244"/>
      <c r="E120" s="244"/>
    </row>
    <row r="121" spans="1:6" hidden="1" x14ac:dyDescent="0.2">
      <c r="A121" s="537">
        <v>12.2</v>
      </c>
      <c r="B121" s="221" t="s">
        <v>16</v>
      </c>
      <c r="C121" s="221"/>
      <c r="D121" s="199"/>
      <c r="E121" s="199"/>
      <c r="F121" s="107" t="s">
        <v>389</v>
      </c>
    </row>
    <row r="122" spans="1:6" hidden="1" x14ac:dyDescent="0.2">
      <c r="A122" s="537"/>
      <c r="B122" s="99"/>
      <c r="C122" s="221"/>
      <c r="D122" s="199"/>
      <c r="E122" s="199"/>
    </row>
    <row r="123" spans="1:6" ht="13.5" hidden="1" thickBot="1" x14ac:dyDescent="0.25">
      <c r="A123" s="537"/>
      <c r="B123" s="99" t="s">
        <v>412</v>
      </c>
      <c r="C123" s="221"/>
      <c r="D123" s="260" t="e">
        <v>#REF!</v>
      </c>
      <c r="E123" s="260" t="e">
        <v>#REF!</v>
      </c>
    </row>
    <row r="124" spans="1:6" ht="13.5" hidden="1" thickTop="1" x14ac:dyDescent="0.2">
      <c r="A124" s="537"/>
      <c r="B124" s="221"/>
      <c r="C124" s="221"/>
      <c r="D124" s="199"/>
      <c r="E124" s="199"/>
    </row>
    <row r="125" spans="1:6" x14ac:dyDescent="0.2">
      <c r="A125" s="537"/>
      <c r="B125" s="99"/>
      <c r="C125" s="99"/>
      <c r="D125" s="570"/>
      <c r="E125" s="570"/>
    </row>
    <row r="126" spans="1:6" x14ac:dyDescent="0.2">
      <c r="A126" s="537">
        <v>10</v>
      </c>
      <c r="B126" s="221" t="s">
        <v>1271</v>
      </c>
      <c r="C126" s="99"/>
      <c r="D126" s="261"/>
      <c r="E126" s="261"/>
      <c r="F126" s="107" t="s">
        <v>390</v>
      </c>
    </row>
    <row r="127" spans="1:6" x14ac:dyDescent="0.2">
      <c r="A127" s="537"/>
      <c r="B127" s="221"/>
      <c r="C127" s="99"/>
      <c r="D127" s="261"/>
      <c r="E127" s="261"/>
      <c r="F127" s="107"/>
    </row>
    <row r="128" spans="1:6" x14ac:dyDescent="0.2">
      <c r="A128" s="537"/>
      <c r="B128" s="99" t="s">
        <v>196</v>
      </c>
      <c r="C128" s="99"/>
      <c r="D128" s="261">
        <v>1113000</v>
      </c>
      <c r="E128" s="261">
        <v>879000</v>
      </c>
      <c r="F128" s="107"/>
    </row>
    <row r="129" spans="1:6" x14ac:dyDescent="0.2">
      <c r="A129" s="537"/>
      <c r="B129" s="99" t="s">
        <v>190</v>
      </c>
      <c r="C129" s="99"/>
      <c r="D129" s="261">
        <v>260000</v>
      </c>
      <c r="E129" s="261">
        <v>237000</v>
      </c>
      <c r="F129" s="107"/>
    </row>
    <row r="130" spans="1:6" ht="13.5" thickBot="1" x14ac:dyDescent="0.25">
      <c r="A130" s="537"/>
      <c r="B130" s="221" t="s">
        <v>594</v>
      </c>
      <c r="C130" s="576"/>
      <c r="D130" s="249">
        <v>1373000</v>
      </c>
      <c r="E130" s="249">
        <v>1116000</v>
      </c>
    </row>
    <row r="131" spans="1:6" ht="39" hidden="1" thickTop="1" x14ac:dyDescent="0.2">
      <c r="A131" s="537"/>
      <c r="B131" s="269" t="s">
        <v>696</v>
      </c>
      <c r="C131" s="221"/>
      <c r="D131" s="247"/>
      <c r="E131" s="247"/>
    </row>
    <row r="132" spans="1:6" ht="13.5" hidden="1" thickTop="1" x14ac:dyDescent="0.2">
      <c r="A132" s="537"/>
      <c r="B132" s="278" t="s">
        <v>513</v>
      </c>
      <c r="C132" s="221"/>
      <c r="D132" s="247"/>
      <c r="E132" s="247"/>
    </row>
    <row r="133" spans="1:6" ht="13.5" thickTop="1" x14ac:dyDescent="0.2">
      <c r="A133" s="537"/>
      <c r="B133" s="278"/>
      <c r="C133" s="221"/>
      <c r="D133" s="247"/>
      <c r="E133" s="247"/>
    </row>
    <row r="134" spans="1:6" ht="27.75" customHeight="1" x14ac:dyDescent="0.2">
      <c r="A134" s="537"/>
      <c r="B134" s="837" t="s">
        <v>637</v>
      </c>
      <c r="C134" s="837"/>
      <c r="D134" s="837"/>
      <c r="E134" s="837"/>
    </row>
    <row r="135" spans="1:6" ht="4.5" customHeight="1" x14ac:dyDescent="0.2">
      <c r="A135" s="537"/>
      <c r="B135" s="837"/>
      <c r="C135" s="837"/>
      <c r="D135" s="837"/>
      <c r="E135" s="837"/>
    </row>
    <row r="136" spans="1:6" x14ac:dyDescent="0.2">
      <c r="A136" s="537"/>
      <c r="B136" s="567" t="s">
        <v>1169</v>
      </c>
      <c r="C136" s="265"/>
      <c r="D136" s="575"/>
      <c r="E136" s="575"/>
    </row>
    <row r="137" spans="1:6" x14ac:dyDescent="0.2">
      <c r="A137" s="537"/>
      <c r="B137" s="99"/>
      <c r="C137" s="99"/>
      <c r="D137" s="261"/>
      <c r="E137" s="261"/>
    </row>
    <row r="138" spans="1:6" ht="24" customHeight="1" x14ac:dyDescent="0.2">
      <c r="A138" s="537"/>
      <c r="B138" s="837" t="s">
        <v>1170</v>
      </c>
      <c r="C138" s="837"/>
      <c r="D138" s="837"/>
      <c r="E138" s="837"/>
    </row>
    <row r="139" spans="1:6" x14ac:dyDescent="0.2">
      <c r="A139" s="537"/>
      <c r="B139" s="99"/>
      <c r="C139" s="99"/>
      <c r="D139" s="261"/>
      <c r="E139" s="261"/>
    </row>
    <row r="140" spans="1:6" ht="25.5" x14ac:dyDescent="0.2">
      <c r="A140" s="537"/>
      <c r="B140" s="226" t="s">
        <v>638</v>
      </c>
      <c r="C140" s="99"/>
      <c r="D140" s="261"/>
      <c r="E140" s="261"/>
    </row>
    <row r="141" spans="1:6" x14ac:dyDescent="0.2">
      <c r="A141" s="537"/>
      <c r="B141" s="99" t="s">
        <v>396</v>
      </c>
      <c r="C141" s="99"/>
      <c r="D141" s="577">
        <v>0.08</v>
      </c>
      <c r="E141" s="577">
        <v>7.0000000000000007E-2</v>
      </c>
    </row>
    <row r="142" spans="1:6" x14ac:dyDescent="0.2">
      <c r="A142" s="537"/>
      <c r="B142" s="99" t="s">
        <v>639</v>
      </c>
      <c r="C142" s="99"/>
      <c r="D142" s="577">
        <v>7.0000000000000007E-2</v>
      </c>
      <c r="E142" s="577">
        <v>7.0000000000000007E-2</v>
      </c>
    </row>
    <row r="143" spans="1:6" x14ac:dyDescent="0.2">
      <c r="A143" s="537"/>
      <c r="B143" s="99" t="s">
        <v>640</v>
      </c>
      <c r="C143" s="99"/>
      <c r="D143" s="577">
        <v>0.01</v>
      </c>
      <c r="E143" s="577">
        <v>0.01</v>
      </c>
    </row>
    <row r="144" spans="1:6" x14ac:dyDescent="0.2">
      <c r="A144" s="537"/>
      <c r="B144" s="99" t="s">
        <v>641</v>
      </c>
      <c r="C144" s="99"/>
      <c r="D144" s="578" t="s">
        <v>643</v>
      </c>
      <c r="E144" s="578" t="s">
        <v>643</v>
      </c>
    </row>
    <row r="145" spans="1:5" x14ac:dyDescent="0.2">
      <c r="A145" s="537"/>
      <c r="B145" s="99" t="s">
        <v>642</v>
      </c>
      <c r="C145" s="99"/>
      <c r="D145" s="579">
        <v>65</v>
      </c>
      <c r="E145" s="579">
        <v>63</v>
      </c>
    </row>
    <row r="146" spans="1:5" x14ac:dyDescent="0.2">
      <c r="A146" s="537"/>
      <c r="B146" s="99"/>
      <c r="C146" s="99"/>
      <c r="D146" s="261"/>
      <c r="E146" s="261"/>
    </row>
    <row r="147" spans="1:5" x14ac:dyDescent="0.2">
      <c r="A147" s="537"/>
      <c r="B147" s="221" t="s">
        <v>644</v>
      </c>
      <c r="C147" s="99"/>
      <c r="D147" s="261"/>
      <c r="E147" s="261"/>
    </row>
    <row r="148" spans="1:5" x14ac:dyDescent="0.2">
      <c r="A148" s="537"/>
      <c r="B148" s="99" t="s">
        <v>645</v>
      </c>
      <c r="C148" s="99"/>
      <c r="D148" s="261">
        <v>0</v>
      </c>
      <c r="E148" s="261">
        <v>0</v>
      </c>
    </row>
    <row r="149" spans="1:5" x14ac:dyDescent="0.2">
      <c r="A149" s="537"/>
      <c r="B149" s="99" t="s">
        <v>646</v>
      </c>
      <c r="C149" s="99"/>
      <c r="D149" s="261">
        <v>0</v>
      </c>
      <c r="E149" s="261">
        <v>0</v>
      </c>
    </row>
    <row r="150" spans="1:5" x14ac:dyDescent="0.2">
      <c r="A150" s="537"/>
      <c r="B150" s="99" t="s">
        <v>647</v>
      </c>
      <c r="C150" s="99"/>
      <c r="D150" s="261">
        <v>0</v>
      </c>
      <c r="E150" s="261">
        <v>0</v>
      </c>
    </row>
    <row r="151" spans="1:5" x14ac:dyDescent="0.2">
      <c r="A151" s="537"/>
      <c r="B151" s="99" t="s">
        <v>648</v>
      </c>
      <c r="C151" s="99"/>
      <c r="D151" s="261">
        <v>0</v>
      </c>
      <c r="E151" s="261">
        <v>0</v>
      </c>
    </row>
    <row r="152" spans="1:5" x14ac:dyDescent="0.2">
      <c r="A152" s="537"/>
      <c r="B152" s="99" t="s">
        <v>1171</v>
      </c>
      <c r="C152" s="99"/>
      <c r="D152" s="261">
        <v>1373000</v>
      </c>
      <c r="E152" s="261">
        <v>1116000</v>
      </c>
    </row>
    <row r="153" spans="1:5" ht="13.5" thickBot="1" x14ac:dyDescent="0.25">
      <c r="A153" s="537"/>
      <c r="B153" s="99"/>
      <c r="C153" s="99"/>
      <c r="D153" s="249">
        <v>1373000</v>
      </c>
      <c r="E153" s="249">
        <v>1116000</v>
      </c>
    </row>
    <row r="154" spans="1:5" ht="13.5" thickTop="1" x14ac:dyDescent="0.2">
      <c r="A154" s="537"/>
      <c r="B154" s="99"/>
      <c r="C154" s="99"/>
      <c r="D154" s="261"/>
      <c r="E154" s="261"/>
    </row>
    <row r="155" spans="1:5" x14ac:dyDescent="0.2">
      <c r="A155" s="537"/>
      <c r="B155" s="221" t="s">
        <v>649</v>
      </c>
      <c r="C155" s="99"/>
      <c r="D155" s="261"/>
      <c r="E155" s="261"/>
    </row>
    <row r="156" spans="1:5" x14ac:dyDescent="0.2">
      <c r="A156" s="537"/>
      <c r="B156" s="99" t="s">
        <v>645</v>
      </c>
      <c r="C156" s="99"/>
      <c r="D156" s="261">
        <v>1116000</v>
      </c>
      <c r="E156" s="261">
        <v>892000</v>
      </c>
    </row>
    <row r="157" spans="1:5" x14ac:dyDescent="0.2">
      <c r="A157" s="537"/>
      <c r="B157" s="99" t="s">
        <v>274</v>
      </c>
      <c r="C157" s="261"/>
      <c r="D157" s="261">
        <v>0</v>
      </c>
      <c r="E157" s="261">
        <v>0</v>
      </c>
    </row>
    <row r="158" spans="1:5" x14ac:dyDescent="0.2">
      <c r="A158" s="537"/>
      <c r="B158" s="99" t="s">
        <v>650</v>
      </c>
      <c r="C158" s="99"/>
      <c r="D158" s="261">
        <v>237000</v>
      </c>
      <c r="E158" s="261">
        <v>219000</v>
      </c>
    </row>
    <row r="159" spans="1:5" x14ac:dyDescent="0.2">
      <c r="A159" s="537"/>
      <c r="B159" s="99" t="s">
        <v>651</v>
      </c>
      <c r="C159" s="99"/>
      <c r="D159" s="261">
        <v>-83000</v>
      </c>
      <c r="E159" s="261">
        <v>-54456</v>
      </c>
    </row>
    <row r="160" spans="1:5" x14ac:dyDescent="0.2">
      <c r="A160" s="537"/>
      <c r="B160" s="99" t="s">
        <v>652</v>
      </c>
      <c r="C160" s="99"/>
      <c r="D160" s="261">
        <v>88000</v>
      </c>
      <c r="E160" s="261">
        <v>75000</v>
      </c>
    </row>
    <row r="161" spans="1:6" x14ac:dyDescent="0.2">
      <c r="A161" s="537"/>
      <c r="B161" s="99" t="s">
        <v>648</v>
      </c>
      <c r="C161" s="99"/>
      <c r="D161" s="261">
        <v>15000</v>
      </c>
      <c r="E161" s="261">
        <v>-15544</v>
      </c>
    </row>
    <row r="162" spans="1:6" x14ac:dyDescent="0.2">
      <c r="A162" s="537"/>
      <c r="B162" s="99"/>
      <c r="C162" s="99"/>
      <c r="D162" s="261"/>
      <c r="E162" s="261"/>
    </row>
    <row r="163" spans="1:6" ht="13.5" thickBot="1" x14ac:dyDescent="0.25">
      <c r="A163" s="537"/>
      <c r="B163" s="99"/>
      <c r="C163" s="99"/>
      <c r="D163" s="249">
        <v>1373000</v>
      </c>
      <c r="E163" s="249">
        <v>1116000</v>
      </c>
    </row>
    <row r="164" spans="1:6" ht="13.5" thickTop="1" x14ac:dyDescent="0.2">
      <c r="A164" s="537"/>
      <c r="B164" s="99"/>
      <c r="C164" s="99"/>
      <c r="D164" s="261"/>
      <c r="E164" s="261"/>
    </row>
    <row r="165" spans="1:6" x14ac:dyDescent="0.2">
      <c r="A165" s="537"/>
      <c r="B165" s="99" t="s">
        <v>1173</v>
      </c>
      <c r="C165" s="99"/>
      <c r="D165" s="261"/>
      <c r="E165" s="261"/>
    </row>
    <row r="166" spans="1:6" x14ac:dyDescent="0.2">
      <c r="A166" s="537"/>
      <c r="B166" s="99"/>
      <c r="C166" s="99"/>
      <c r="D166" s="261"/>
      <c r="E166" s="261"/>
    </row>
    <row r="167" spans="1:6" x14ac:dyDescent="0.2">
      <c r="A167" s="537"/>
      <c r="B167" s="99" t="s">
        <v>1174</v>
      </c>
      <c r="C167" s="99"/>
      <c r="D167" s="261"/>
      <c r="E167" s="261"/>
    </row>
    <row r="168" spans="1:6" x14ac:dyDescent="0.2">
      <c r="A168" s="537"/>
      <c r="B168" s="99"/>
      <c r="C168" s="99"/>
      <c r="D168" s="261"/>
      <c r="E168" s="261"/>
    </row>
    <row r="169" spans="1:6" ht="30" customHeight="1" x14ac:dyDescent="0.2">
      <c r="A169" s="537"/>
      <c r="B169" s="851" t="s">
        <v>1172</v>
      </c>
      <c r="C169" s="851"/>
      <c r="D169" s="851"/>
      <c r="E169" s="851"/>
    </row>
    <row r="170" spans="1:6" x14ac:dyDescent="0.2">
      <c r="A170" s="537"/>
      <c r="B170" s="580"/>
      <c r="C170" s="580"/>
      <c r="D170" s="580"/>
      <c r="E170" s="580"/>
    </row>
    <row r="171" spans="1:6" x14ac:dyDescent="0.2">
      <c r="A171" s="537"/>
      <c r="B171" s="99"/>
      <c r="C171" s="99"/>
      <c r="D171" s="261"/>
      <c r="E171" s="261"/>
    </row>
    <row r="172" spans="1:6" hidden="1" x14ac:dyDescent="0.2">
      <c r="A172" s="537"/>
      <c r="B172" s="99"/>
      <c r="C172" s="99"/>
      <c r="D172" s="261"/>
      <c r="E172" s="261"/>
    </row>
    <row r="173" spans="1:6" hidden="1" x14ac:dyDescent="0.2">
      <c r="A173" s="537"/>
      <c r="B173" s="99"/>
      <c r="C173" s="99"/>
      <c r="D173" s="261"/>
      <c r="E173" s="261"/>
    </row>
    <row r="174" spans="1:6" hidden="1" x14ac:dyDescent="0.2">
      <c r="A174" s="537"/>
      <c r="B174" s="99"/>
      <c r="C174" s="99"/>
      <c r="D174" s="261"/>
      <c r="E174" s="261"/>
    </row>
    <row r="175" spans="1:6" hidden="1" x14ac:dyDescent="0.2">
      <c r="A175" s="537">
        <f>A126+1</f>
        <v>11</v>
      </c>
      <c r="B175" s="221" t="s">
        <v>579</v>
      </c>
      <c r="C175" s="99"/>
      <c r="D175" s="244"/>
      <c r="E175" s="244"/>
      <c r="F175" s="111" t="s">
        <v>523</v>
      </c>
    </row>
    <row r="176" spans="1:6" hidden="1" x14ac:dyDescent="0.2">
      <c r="A176" s="537"/>
      <c r="B176" s="221"/>
      <c r="C176" s="99"/>
      <c r="D176" s="244"/>
      <c r="E176" s="244"/>
      <c r="F176" s="111"/>
    </row>
    <row r="177" spans="1:5" hidden="1" x14ac:dyDescent="0.2">
      <c r="A177" s="537"/>
      <c r="B177" s="245" t="s">
        <v>369</v>
      </c>
      <c r="C177" s="99"/>
      <c r="D177" s="244"/>
      <c r="E177" s="244"/>
    </row>
    <row r="178" spans="1:5" hidden="1" x14ac:dyDescent="0.2">
      <c r="A178" s="537"/>
      <c r="B178" s="99" t="s">
        <v>370</v>
      </c>
      <c r="C178" s="99"/>
      <c r="D178" s="244" t="e">
        <v>#REF!</v>
      </c>
      <c r="E178" s="244" t="e">
        <v>#REF!</v>
      </c>
    </row>
    <row r="179" spans="1:5" hidden="1" x14ac:dyDescent="0.2">
      <c r="A179" s="537"/>
      <c r="B179" s="99" t="s">
        <v>371</v>
      </c>
      <c r="C179" s="99"/>
      <c r="D179" s="244" t="e">
        <v>#REF!</v>
      </c>
      <c r="E179" s="244" t="e">
        <v>#REF!</v>
      </c>
    </row>
    <row r="180" spans="1:5" hidden="1" x14ac:dyDescent="0.2">
      <c r="A180" s="537"/>
      <c r="B180" s="99" t="s">
        <v>573</v>
      </c>
      <c r="C180" s="99"/>
      <c r="D180" s="244" t="e">
        <v>#REF!</v>
      </c>
      <c r="E180" s="244" t="e">
        <v>#REF!</v>
      </c>
    </row>
    <row r="181" spans="1:5" hidden="1" x14ac:dyDescent="0.2">
      <c r="A181" s="537"/>
      <c r="B181" s="99" t="s">
        <v>574</v>
      </c>
      <c r="C181" s="99"/>
      <c r="D181" s="244" t="e">
        <v>#REF!</v>
      </c>
      <c r="E181" s="244" t="e">
        <v>#REF!</v>
      </c>
    </row>
    <row r="182" spans="1:5" hidden="1" x14ac:dyDescent="0.2">
      <c r="A182" s="537"/>
      <c r="B182" s="99" t="s">
        <v>372</v>
      </c>
      <c r="C182" s="99"/>
      <c r="D182" s="232" t="e">
        <v>#REF!</v>
      </c>
      <c r="E182" s="232" t="e">
        <v>#REF!</v>
      </c>
    </row>
    <row r="183" spans="1:5" hidden="1" x14ac:dyDescent="0.2">
      <c r="A183" s="537"/>
      <c r="B183" s="221" t="s">
        <v>57</v>
      </c>
      <c r="C183" s="221"/>
      <c r="D183" s="199" t="e">
        <v>#REF!</v>
      </c>
      <c r="E183" s="199" t="e">
        <v>#REF!</v>
      </c>
    </row>
    <row r="184" spans="1:5" hidden="1" x14ac:dyDescent="0.2">
      <c r="A184" s="537"/>
      <c r="B184" s="138" t="s">
        <v>584</v>
      </c>
      <c r="C184" s="221"/>
      <c r="D184" s="244" t="e">
        <v>#REF!</v>
      </c>
      <c r="E184" s="244" t="e">
        <v>#REF!</v>
      </c>
    </row>
    <row r="185" spans="1:5" ht="13.5" hidden="1" thickBot="1" x14ac:dyDescent="0.25">
      <c r="A185" s="537"/>
      <c r="B185" s="221" t="s">
        <v>334</v>
      </c>
      <c r="C185" s="221"/>
      <c r="D185" s="153" t="e">
        <v>#REF!</v>
      </c>
      <c r="E185" s="153" t="e">
        <v>#REF!</v>
      </c>
    </row>
    <row r="186" spans="1:5" ht="13.5" hidden="1" thickTop="1" x14ac:dyDescent="0.2">
      <c r="A186" s="537"/>
      <c r="B186" s="221"/>
      <c r="C186" s="221"/>
      <c r="D186" s="199"/>
      <c r="E186" s="199"/>
    </row>
    <row r="187" spans="1:5" hidden="1" x14ac:dyDescent="0.2">
      <c r="A187" s="537"/>
      <c r="B187" s="245" t="s">
        <v>373</v>
      </c>
      <c r="C187" s="99"/>
      <c r="D187" s="570"/>
      <c r="E187" s="570"/>
    </row>
    <row r="188" spans="1:5" hidden="1" x14ac:dyDescent="0.2">
      <c r="A188" s="537"/>
      <c r="B188" s="99"/>
      <c r="C188" s="99"/>
      <c r="D188" s="570"/>
      <c r="E188" s="570"/>
    </row>
    <row r="189" spans="1:5" hidden="1" x14ac:dyDescent="0.2">
      <c r="A189" s="537"/>
      <c r="B189" s="99" t="s">
        <v>370</v>
      </c>
      <c r="C189" s="99"/>
      <c r="D189" s="261"/>
      <c r="E189" s="261"/>
    </row>
    <row r="190" spans="1:5" hidden="1" x14ac:dyDescent="0.2">
      <c r="A190" s="537"/>
      <c r="B190" s="99" t="s">
        <v>371</v>
      </c>
      <c r="C190" s="99"/>
      <c r="D190" s="261"/>
      <c r="E190" s="261"/>
    </row>
    <row r="191" spans="1:5" hidden="1" x14ac:dyDescent="0.2">
      <c r="A191" s="537"/>
      <c r="B191" s="99" t="s">
        <v>372</v>
      </c>
      <c r="C191" s="99"/>
      <c r="D191" s="261"/>
      <c r="E191" s="261"/>
    </row>
    <row r="192" spans="1:5" hidden="1" x14ac:dyDescent="0.2">
      <c r="A192" s="537"/>
      <c r="B192" s="99" t="s">
        <v>374</v>
      </c>
      <c r="C192" s="99"/>
      <c r="D192" s="244"/>
      <c r="E192" s="244"/>
    </row>
    <row r="193" spans="1:6" ht="13.5" hidden="1" thickBot="1" x14ac:dyDescent="0.25">
      <c r="A193" s="537"/>
      <c r="B193" s="221" t="s">
        <v>375</v>
      </c>
      <c r="C193" s="221"/>
      <c r="D193" s="153">
        <v>0</v>
      </c>
      <c r="E193" s="153">
        <v>0</v>
      </c>
    </row>
    <row r="194" spans="1:6" ht="13.5" hidden="1" thickTop="1" x14ac:dyDescent="0.2">
      <c r="A194" s="537"/>
      <c r="B194" s="221"/>
      <c r="C194" s="221"/>
      <c r="D194" s="199"/>
      <c r="E194" s="199"/>
    </row>
    <row r="195" spans="1:6" ht="38.25" hidden="1" x14ac:dyDescent="0.2">
      <c r="A195" s="537"/>
      <c r="B195" s="279" t="s">
        <v>417</v>
      </c>
      <c r="C195" s="99"/>
      <c r="D195" s="244"/>
      <c r="E195" s="244"/>
    </row>
    <row r="196" spans="1:6" ht="15" hidden="1" customHeight="1" x14ac:dyDescent="0.2">
      <c r="A196" s="537"/>
      <c r="B196" s="99"/>
      <c r="C196" s="99"/>
      <c r="D196" s="244"/>
      <c r="E196" s="244"/>
    </row>
    <row r="197" spans="1:6" ht="38.25" hidden="1" x14ac:dyDescent="0.2">
      <c r="A197" s="537"/>
      <c r="B197" s="279" t="s">
        <v>317</v>
      </c>
      <c r="C197" s="99"/>
      <c r="D197" s="244"/>
      <c r="E197" s="244"/>
    </row>
    <row r="198" spans="1:6" hidden="1" x14ac:dyDescent="0.2">
      <c r="A198" s="537"/>
      <c r="B198" s="99"/>
      <c r="C198" s="99"/>
      <c r="D198" s="244"/>
      <c r="E198" s="244"/>
    </row>
    <row r="199" spans="1:6" ht="38.25" hidden="1" x14ac:dyDescent="0.2">
      <c r="A199" s="537"/>
      <c r="B199" s="279" t="s">
        <v>602</v>
      </c>
      <c r="C199" s="99"/>
      <c r="D199" s="244"/>
      <c r="E199" s="244"/>
    </row>
    <row r="200" spans="1:6" hidden="1" x14ac:dyDescent="0.2">
      <c r="A200" s="537"/>
      <c r="B200" s="99"/>
      <c r="C200" s="99"/>
      <c r="D200" s="244"/>
      <c r="E200" s="244"/>
    </row>
    <row r="201" spans="1:6" hidden="1" x14ac:dyDescent="0.2">
      <c r="A201" s="537"/>
      <c r="B201" s="99"/>
      <c r="C201" s="99"/>
      <c r="D201" s="570"/>
      <c r="E201" s="570"/>
    </row>
    <row r="202" spans="1:6" hidden="1" x14ac:dyDescent="0.2">
      <c r="A202" s="537">
        <f>A175+1</f>
        <v>12</v>
      </c>
      <c r="B202" s="221" t="s">
        <v>580</v>
      </c>
      <c r="C202" s="99"/>
      <c r="D202" s="244"/>
      <c r="E202" s="244"/>
      <c r="F202" s="111" t="s">
        <v>392</v>
      </c>
    </row>
    <row r="203" spans="1:6" hidden="1" x14ac:dyDescent="0.2">
      <c r="A203" s="537"/>
      <c r="B203" s="221"/>
      <c r="C203" s="99"/>
      <c r="D203" s="244"/>
      <c r="E203" s="244"/>
    </row>
    <row r="204" spans="1:6" hidden="1" x14ac:dyDescent="0.2">
      <c r="A204" s="537"/>
      <c r="B204" s="99" t="s">
        <v>376</v>
      </c>
      <c r="C204" s="99"/>
      <c r="D204" s="244" t="e">
        <v>#REF!</v>
      </c>
      <c r="E204" s="244" t="e">
        <v>#REF!</v>
      </c>
    </row>
    <row r="205" spans="1:6" hidden="1" x14ac:dyDescent="0.2">
      <c r="A205" s="537"/>
      <c r="B205" s="99" t="s">
        <v>377</v>
      </c>
      <c r="C205" s="99"/>
      <c r="D205" s="244" t="e">
        <v>#REF!</v>
      </c>
      <c r="E205" s="244" t="e">
        <v>#REF!</v>
      </c>
    </row>
    <row r="206" spans="1:6" hidden="1" x14ac:dyDescent="0.2">
      <c r="A206" s="537"/>
      <c r="B206" s="99" t="s">
        <v>378</v>
      </c>
      <c r="C206" s="99"/>
      <c r="D206" s="244" t="e">
        <v>#REF!</v>
      </c>
      <c r="E206" s="244" t="e">
        <v>#REF!</v>
      </c>
    </row>
    <row r="207" spans="1:6" hidden="1" x14ac:dyDescent="0.2">
      <c r="A207" s="537"/>
      <c r="B207" s="99" t="s">
        <v>379</v>
      </c>
      <c r="C207" s="99"/>
      <c r="D207" s="244" t="e">
        <v>#REF!</v>
      </c>
      <c r="E207" s="244" t="e">
        <v>#REF!</v>
      </c>
    </row>
    <row r="208" spans="1:6" ht="13.5" hidden="1" thickBot="1" x14ac:dyDescent="0.25">
      <c r="A208" s="537"/>
      <c r="B208" s="221" t="s">
        <v>380</v>
      </c>
      <c r="C208" s="99"/>
      <c r="D208" s="153" t="e">
        <v>#REF!</v>
      </c>
      <c r="E208" s="153" t="e">
        <v>#REF!</v>
      </c>
    </row>
    <row r="209" spans="1:6" ht="13.5" hidden="1" thickTop="1" x14ac:dyDescent="0.2">
      <c r="A209" s="537"/>
      <c r="B209" s="99"/>
      <c r="C209" s="99"/>
      <c r="D209" s="244"/>
      <c r="E209" s="244"/>
    </row>
    <row r="210" spans="1:6" x14ac:dyDescent="0.2">
      <c r="A210" s="537"/>
      <c r="B210" s="99"/>
      <c r="C210" s="99"/>
      <c r="D210" s="570"/>
      <c r="E210" s="570"/>
    </row>
    <row r="211" spans="1:6" x14ac:dyDescent="0.2">
      <c r="A211" s="537">
        <f>A126+1</f>
        <v>11</v>
      </c>
      <c r="B211" s="221" t="s">
        <v>469</v>
      </c>
      <c r="C211" s="99"/>
      <c r="D211" s="244"/>
      <c r="E211" s="244"/>
    </row>
    <row r="212" spans="1:6" x14ac:dyDescent="0.2">
      <c r="A212" s="537"/>
      <c r="B212" s="221"/>
      <c r="C212" s="99"/>
      <c r="D212" s="244"/>
      <c r="E212" s="244"/>
      <c r="F212" s="111" t="s">
        <v>391</v>
      </c>
    </row>
    <row r="213" spans="1:6" x14ac:dyDescent="0.2">
      <c r="A213" s="537"/>
      <c r="B213" s="99" t="s">
        <v>312</v>
      </c>
      <c r="C213" s="99"/>
      <c r="D213" s="244">
        <v>524860.05000000005</v>
      </c>
      <c r="E213" s="244">
        <v>432517</v>
      </c>
      <c r="F213" s="111" t="s">
        <v>392</v>
      </c>
    </row>
    <row r="214" spans="1:6" x14ac:dyDescent="0.2">
      <c r="A214" s="537"/>
      <c r="B214" s="99" t="s">
        <v>313</v>
      </c>
      <c r="C214" s="99"/>
      <c r="D214" s="244">
        <v>0</v>
      </c>
      <c r="E214" s="244">
        <v>0</v>
      </c>
    </row>
    <row r="215" spans="1:6" x14ac:dyDescent="0.2">
      <c r="A215" s="537"/>
      <c r="B215" s="99" t="s">
        <v>70</v>
      </c>
      <c r="C215" s="99"/>
      <c r="D215" s="244">
        <v>0</v>
      </c>
      <c r="E215" s="244">
        <v>0</v>
      </c>
    </row>
    <row r="216" spans="1:6" ht="13.5" thickBot="1" x14ac:dyDescent="0.25">
      <c r="A216" s="537"/>
      <c r="B216" s="221" t="s">
        <v>314</v>
      </c>
      <c r="C216" s="99"/>
      <c r="D216" s="153">
        <v>524860.05000000005</v>
      </c>
      <c r="E216" s="153">
        <v>432517</v>
      </c>
    </row>
    <row r="217" spans="1:6" ht="13.5" thickTop="1" x14ac:dyDescent="0.2">
      <c r="A217" s="537"/>
      <c r="B217" s="99"/>
      <c r="C217" s="99"/>
      <c r="D217" s="244"/>
      <c r="E217" s="244"/>
    </row>
    <row r="218" spans="1:6" x14ac:dyDescent="0.2">
      <c r="A218" s="537">
        <v>12</v>
      </c>
      <c r="B218" s="221" t="s">
        <v>1209</v>
      </c>
      <c r="C218" s="99"/>
      <c r="D218" s="570"/>
      <c r="E218" s="570"/>
    </row>
    <row r="219" spans="1:6" x14ac:dyDescent="0.2">
      <c r="A219" s="537"/>
      <c r="B219" s="99"/>
      <c r="C219" s="99"/>
      <c r="D219" s="570"/>
      <c r="E219" s="570"/>
    </row>
    <row r="220" spans="1:6" x14ac:dyDescent="0.2">
      <c r="A220" s="537">
        <v>12.1</v>
      </c>
      <c r="B220" s="221" t="s">
        <v>1020</v>
      </c>
      <c r="C220" s="99"/>
      <c r="D220" s="244"/>
      <c r="E220" s="244"/>
      <c r="F220" s="111" t="s">
        <v>392</v>
      </c>
    </row>
    <row r="221" spans="1:6" x14ac:dyDescent="0.2">
      <c r="A221" s="537"/>
      <c r="B221" s="221"/>
      <c r="C221" s="99"/>
      <c r="D221" s="244"/>
      <c r="E221" s="244"/>
      <c r="F221" s="111" t="s">
        <v>24</v>
      </c>
    </row>
    <row r="222" spans="1:6" x14ac:dyDescent="0.2">
      <c r="A222" s="537"/>
      <c r="B222" s="99" t="s">
        <v>976</v>
      </c>
      <c r="C222" s="99"/>
      <c r="D222" s="244">
        <v>5795.78</v>
      </c>
      <c r="E222" s="244">
        <v>3720</v>
      </c>
    </row>
    <row r="223" spans="1:6" x14ac:dyDescent="0.2">
      <c r="A223" s="537"/>
      <c r="B223" s="99" t="s">
        <v>977</v>
      </c>
      <c r="C223" s="99"/>
      <c r="D223" s="244">
        <v>103890.28</v>
      </c>
      <c r="E223" s="244">
        <v>230555</v>
      </c>
    </row>
    <row r="224" spans="1:6" ht="13.5" thickBot="1" x14ac:dyDescent="0.25">
      <c r="A224" s="537"/>
      <c r="B224" s="221" t="s">
        <v>170</v>
      </c>
      <c r="C224" s="99"/>
      <c r="D224" s="153">
        <v>109686.06</v>
      </c>
      <c r="E224" s="153">
        <v>234275</v>
      </c>
    </row>
    <row r="225" spans="1:6" ht="13.5" thickTop="1" x14ac:dyDescent="0.2">
      <c r="A225" s="537"/>
      <c r="B225" s="99"/>
      <c r="C225" s="99"/>
      <c r="D225" s="244"/>
      <c r="E225" s="244"/>
    </row>
    <row r="226" spans="1:6" x14ac:dyDescent="0.2">
      <c r="A226" s="537"/>
      <c r="B226" s="99"/>
      <c r="C226" s="99"/>
      <c r="D226" s="570"/>
      <c r="E226" s="570"/>
    </row>
    <row r="227" spans="1:6" x14ac:dyDescent="0.2">
      <c r="A227" s="537">
        <v>12.2</v>
      </c>
      <c r="B227" s="221" t="s">
        <v>419</v>
      </c>
      <c r="C227" s="99"/>
      <c r="D227" s="244"/>
      <c r="E227" s="244"/>
      <c r="F227" s="111" t="s">
        <v>392</v>
      </c>
    </row>
    <row r="228" spans="1:6" x14ac:dyDescent="0.2">
      <c r="A228" s="537"/>
      <c r="B228" s="221"/>
      <c r="C228" s="99"/>
      <c r="D228" s="244"/>
      <c r="E228" s="244"/>
      <c r="F228" s="111" t="s">
        <v>24</v>
      </c>
    </row>
    <row r="229" spans="1:6" x14ac:dyDescent="0.2">
      <c r="A229" s="537"/>
      <c r="B229" s="99" t="s">
        <v>978</v>
      </c>
      <c r="C229" s="99"/>
      <c r="D229" s="244">
        <v>3461.9</v>
      </c>
      <c r="E229" s="244">
        <v>3326</v>
      </c>
      <c r="F229" s="111"/>
    </row>
    <row r="230" spans="1:6" x14ac:dyDescent="0.2">
      <c r="A230" s="537"/>
      <c r="B230" s="99" t="s">
        <v>457</v>
      </c>
      <c r="C230" s="99"/>
      <c r="D230" s="244">
        <v>158851</v>
      </c>
      <c r="E230" s="244">
        <v>46215</v>
      </c>
    </row>
    <row r="231" spans="1:6" ht="13.5" thickBot="1" x14ac:dyDescent="0.25">
      <c r="A231" s="537"/>
      <c r="B231" s="221" t="s">
        <v>1021</v>
      </c>
      <c r="C231" s="99"/>
      <c r="D231" s="153">
        <v>162312.9</v>
      </c>
      <c r="E231" s="153">
        <v>49541</v>
      </c>
    </row>
    <row r="232" spans="1:6" ht="13.5" thickTop="1" x14ac:dyDescent="0.2">
      <c r="A232" s="537"/>
      <c r="B232" s="99">
        <v>166</v>
      </c>
      <c r="C232" s="99"/>
      <c r="D232" s="570"/>
      <c r="E232" s="570"/>
    </row>
    <row r="233" spans="1:6" x14ac:dyDescent="0.2">
      <c r="A233" s="537"/>
      <c r="B233" s="99"/>
      <c r="C233" s="99"/>
      <c r="D233" s="570"/>
      <c r="E233" s="570"/>
    </row>
    <row r="234" spans="1:6" x14ac:dyDescent="0.2">
      <c r="A234" s="537">
        <v>13</v>
      </c>
      <c r="B234" s="221" t="s">
        <v>237</v>
      </c>
      <c r="C234" s="99"/>
      <c r="D234" s="244"/>
      <c r="E234" s="244"/>
      <c r="F234" s="109" t="s">
        <v>522</v>
      </c>
    </row>
    <row r="235" spans="1:6" x14ac:dyDescent="0.2">
      <c r="A235" s="537"/>
      <c r="B235" s="221"/>
      <c r="C235" s="99"/>
      <c r="D235" s="244"/>
      <c r="E235" s="244"/>
      <c r="F235" s="111" t="s">
        <v>25</v>
      </c>
    </row>
    <row r="236" spans="1:6" x14ac:dyDescent="0.2">
      <c r="A236" s="537"/>
      <c r="B236" s="99" t="s">
        <v>381</v>
      </c>
      <c r="C236" s="99"/>
      <c r="D236" s="244">
        <v>25534999.999999996</v>
      </c>
      <c r="E236" s="244">
        <v>22762000</v>
      </c>
    </row>
    <row r="237" spans="1:6" hidden="1" x14ac:dyDescent="0.2">
      <c r="A237" s="537"/>
      <c r="B237" s="99" t="s">
        <v>382</v>
      </c>
      <c r="C237" s="99"/>
      <c r="D237" s="244"/>
      <c r="E237" s="244"/>
    </row>
    <row r="238" spans="1:6" x14ac:dyDescent="0.2">
      <c r="A238" s="537"/>
      <c r="B238" s="99" t="s">
        <v>983</v>
      </c>
      <c r="C238" s="99"/>
      <c r="D238" s="244">
        <v>708150</v>
      </c>
      <c r="E238" s="244">
        <v>888532</v>
      </c>
    </row>
    <row r="239" spans="1:6" x14ac:dyDescent="0.2">
      <c r="A239" s="537"/>
      <c r="B239" s="99" t="s">
        <v>984</v>
      </c>
      <c r="C239" s="99"/>
      <c r="D239" s="244">
        <v>1000000</v>
      </c>
      <c r="E239" s="244">
        <v>1045000</v>
      </c>
    </row>
    <row r="240" spans="1:6" x14ac:dyDescent="0.2">
      <c r="A240" s="537"/>
      <c r="B240" s="99" t="s">
        <v>985</v>
      </c>
      <c r="C240" s="99"/>
      <c r="D240" s="244">
        <v>1250151.83</v>
      </c>
      <c r="E240" s="244">
        <v>892620</v>
      </c>
    </row>
    <row r="241" spans="1:9" x14ac:dyDescent="0.2">
      <c r="A241" s="537"/>
      <c r="B241" s="99" t="s">
        <v>986</v>
      </c>
      <c r="C241" s="99"/>
      <c r="D241" s="244">
        <v>25754064.000000004</v>
      </c>
      <c r="E241" s="244">
        <v>15000000</v>
      </c>
    </row>
    <row r="242" spans="1:9" x14ac:dyDescent="0.2">
      <c r="A242" s="537"/>
      <c r="B242" s="99" t="s">
        <v>1094</v>
      </c>
      <c r="C242" s="99"/>
      <c r="D242" s="244">
        <v>1113100.33</v>
      </c>
      <c r="E242" s="244">
        <v>0</v>
      </c>
    </row>
    <row r="243" spans="1:9" ht="13.5" thickBot="1" x14ac:dyDescent="0.25">
      <c r="A243" s="537"/>
      <c r="B243" s="221" t="s">
        <v>383</v>
      </c>
      <c r="C243" s="99"/>
      <c r="D243" s="153">
        <v>55360466.159999996</v>
      </c>
      <c r="E243" s="153">
        <v>40588152</v>
      </c>
    </row>
    <row r="244" spans="1:9" ht="13.5" thickTop="1" x14ac:dyDescent="0.2">
      <c r="A244" s="537"/>
      <c r="B244" s="221"/>
      <c r="C244" s="99"/>
      <c r="D244" s="237"/>
      <c r="E244" s="237"/>
    </row>
    <row r="245" spans="1:9" hidden="1" x14ac:dyDescent="0.2">
      <c r="A245" s="537">
        <v>31.2</v>
      </c>
      <c r="B245" s="221" t="s">
        <v>382</v>
      </c>
      <c r="C245" s="99"/>
      <c r="D245" s="244"/>
      <c r="E245" s="244"/>
      <c r="I245" s="108">
        <f>D85</f>
        <v>36080</v>
      </c>
    </row>
    <row r="246" spans="1:9" hidden="1" x14ac:dyDescent="0.2">
      <c r="A246" s="537"/>
      <c r="B246" s="221"/>
      <c r="C246" s="99"/>
      <c r="D246" s="244"/>
      <c r="E246" s="244"/>
      <c r="I246" s="108">
        <f>D86</f>
        <v>204193.35</v>
      </c>
    </row>
    <row r="247" spans="1:9" hidden="1" x14ac:dyDescent="0.2">
      <c r="A247" s="537"/>
      <c r="B247" s="221" t="s">
        <v>119</v>
      </c>
      <c r="C247" s="99"/>
      <c r="D247" s="244">
        <v>0</v>
      </c>
      <c r="E247" s="244">
        <v>0</v>
      </c>
      <c r="I247" s="108" t="e">
        <f>#REF!</f>
        <v>#REF!</v>
      </c>
    </row>
    <row r="248" spans="1:9" hidden="1" x14ac:dyDescent="0.2">
      <c r="A248" s="537"/>
      <c r="B248" s="99" t="s">
        <v>121</v>
      </c>
      <c r="C248" s="99"/>
      <c r="D248" s="244">
        <v>182793.79</v>
      </c>
      <c r="E248" s="244"/>
      <c r="I248" s="108">
        <f>D87</f>
        <v>-151.83000000000001</v>
      </c>
    </row>
    <row r="249" spans="1:9" hidden="1" x14ac:dyDescent="0.2">
      <c r="A249" s="537"/>
      <c r="B249" s="99" t="s">
        <v>120</v>
      </c>
      <c r="C249" s="99"/>
      <c r="D249" s="244">
        <v>0</v>
      </c>
      <c r="E249" s="244">
        <v>0</v>
      </c>
      <c r="I249" s="108">
        <f>D90</f>
        <v>1120684.1499999999</v>
      </c>
    </row>
    <row r="250" spans="1:9" ht="13.5" hidden="1" thickBot="1" x14ac:dyDescent="0.25">
      <c r="A250" s="537"/>
      <c r="B250" s="221" t="s">
        <v>697</v>
      </c>
      <c r="C250" s="581" t="s">
        <v>103</v>
      </c>
      <c r="D250" s="153">
        <v>182793.79</v>
      </c>
      <c r="E250" s="153">
        <v>0</v>
      </c>
      <c r="I250" s="108">
        <f>D91</f>
        <v>0</v>
      </c>
    </row>
    <row r="251" spans="1:9" ht="12.75" hidden="1" customHeight="1" thickTop="1" x14ac:dyDescent="0.2">
      <c r="A251" s="537"/>
      <c r="B251" s="99"/>
      <c r="C251" s="99"/>
      <c r="D251" s="244"/>
      <c r="E251" s="244"/>
      <c r="I251" s="108">
        <f>D92</f>
        <v>1699499.13</v>
      </c>
    </row>
    <row r="252" spans="1:9" ht="12.75" hidden="1" customHeight="1" x14ac:dyDescent="0.2">
      <c r="A252" s="537"/>
      <c r="B252" s="150" t="s">
        <v>420</v>
      </c>
      <c r="C252" s="99"/>
      <c r="D252" s="244"/>
      <c r="E252" s="244"/>
      <c r="I252" s="108" t="e">
        <f>#REF!</f>
        <v>#REF!</v>
      </c>
    </row>
    <row r="253" spans="1:9" x14ac:dyDescent="0.2">
      <c r="A253" s="537"/>
      <c r="B253" s="99"/>
      <c r="C253" s="99"/>
      <c r="D253" s="244"/>
      <c r="E253" s="244"/>
      <c r="I253" s="108"/>
    </row>
    <row r="254" spans="1:9" x14ac:dyDescent="0.2">
      <c r="A254" s="537"/>
      <c r="B254" s="221" t="s">
        <v>575</v>
      </c>
      <c r="C254" s="99"/>
      <c r="D254" s="244"/>
      <c r="E254" s="244"/>
      <c r="I254" s="108"/>
    </row>
    <row r="255" spans="1:9" x14ac:dyDescent="0.2">
      <c r="A255" s="537"/>
      <c r="B255" s="221" t="s">
        <v>653</v>
      </c>
      <c r="C255" s="99"/>
      <c r="D255" s="244"/>
      <c r="E255" s="244"/>
      <c r="I255" s="108"/>
    </row>
    <row r="256" spans="1:9" x14ac:dyDescent="0.2">
      <c r="A256" s="537"/>
      <c r="B256" s="99" t="s">
        <v>122</v>
      </c>
      <c r="C256" s="99"/>
      <c r="D256" s="244">
        <v>227944</v>
      </c>
      <c r="E256" s="244">
        <v>116476</v>
      </c>
      <c r="I256" s="108"/>
    </row>
    <row r="257" spans="1:10" x14ac:dyDescent="0.2">
      <c r="A257" s="537"/>
      <c r="B257" s="99" t="s">
        <v>123</v>
      </c>
      <c r="C257" s="99"/>
      <c r="D257" s="244">
        <v>890000</v>
      </c>
      <c r="E257" s="244">
        <v>1000000</v>
      </c>
      <c r="I257" s="108"/>
    </row>
    <row r="258" spans="1:10" x14ac:dyDescent="0.2">
      <c r="A258" s="537"/>
      <c r="B258" s="99" t="s">
        <v>120</v>
      </c>
      <c r="C258" s="99"/>
      <c r="D258" s="244">
        <v>-708150</v>
      </c>
      <c r="E258" s="244">
        <v>-888532</v>
      </c>
      <c r="I258" s="108"/>
    </row>
    <row r="259" spans="1:10" x14ac:dyDescent="0.2">
      <c r="A259" s="537"/>
      <c r="B259" s="99" t="s">
        <v>1022</v>
      </c>
      <c r="C259" s="99"/>
      <c r="D259" s="244">
        <v>-227000</v>
      </c>
      <c r="E259" s="244">
        <v>0</v>
      </c>
      <c r="I259" s="108"/>
    </row>
    <row r="260" spans="1:10" ht="13.5" thickBot="1" x14ac:dyDescent="0.25">
      <c r="A260" s="537"/>
      <c r="B260" s="99" t="s">
        <v>1108</v>
      </c>
      <c r="C260" s="581"/>
      <c r="D260" s="153">
        <v>182794</v>
      </c>
      <c r="E260" s="153">
        <v>227944</v>
      </c>
      <c r="I260" s="122">
        <f>D260-I253</f>
        <v>182794</v>
      </c>
      <c r="J260" s="123">
        <f>J253</f>
        <v>0</v>
      </c>
    </row>
    <row r="261" spans="1:10" ht="3.75" customHeight="1" thickTop="1" x14ac:dyDescent="0.2">
      <c r="A261" s="537"/>
      <c r="B261" s="99"/>
      <c r="C261" s="99"/>
      <c r="D261" s="244"/>
      <c r="E261" s="244"/>
    </row>
    <row r="262" spans="1:10" ht="25.5" customHeight="1" x14ac:dyDescent="0.2">
      <c r="A262" s="537"/>
      <c r="B262" s="852" t="s">
        <v>700</v>
      </c>
      <c r="C262" s="852"/>
      <c r="D262" s="852"/>
      <c r="E262" s="852"/>
    </row>
    <row r="263" spans="1:10" x14ac:dyDescent="0.2">
      <c r="A263" s="537"/>
      <c r="B263" s="99"/>
      <c r="C263" s="99"/>
      <c r="D263" s="244"/>
      <c r="E263" s="244"/>
    </row>
    <row r="264" spans="1:10" x14ac:dyDescent="0.2">
      <c r="A264" s="537"/>
      <c r="B264" s="221" t="s">
        <v>654</v>
      </c>
      <c r="C264" s="99"/>
      <c r="D264" s="244"/>
      <c r="E264" s="244"/>
    </row>
    <row r="265" spans="1:10" x14ac:dyDescent="0.2">
      <c r="A265" s="537"/>
      <c r="B265" s="99" t="s">
        <v>119</v>
      </c>
      <c r="C265" s="99"/>
      <c r="D265" s="244">
        <v>36080</v>
      </c>
      <c r="E265" s="244">
        <v>36080</v>
      </c>
      <c r="I265" s="122"/>
      <c r="J265" s="123"/>
    </row>
    <row r="266" spans="1:10" ht="3.75" customHeight="1" x14ac:dyDescent="0.2">
      <c r="A266" s="537"/>
      <c r="B266" s="99"/>
      <c r="C266" s="99"/>
      <c r="D266" s="244"/>
      <c r="E266" s="244"/>
    </row>
    <row r="267" spans="1:10" x14ac:dyDescent="0.2">
      <c r="A267" s="537"/>
      <c r="B267" s="188" t="s">
        <v>684</v>
      </c>
      <c r="C267" s="99"/>
      <c r="D267" s="244"/>
      <c r="E267" s="244"/>
    </row>
    <row r="268" spans="1:10" x14ac:dyDescent="0.2">
      <c r="A268" s="537"/>
      <c r="B268" s="99"/>
      <c r="C268" s="99"/>
      <c r="D268" s="244"/>
      <c r="E268" s="244"/>
    </row>
    <row r="269" spans="1:10" x14ac:dyDescent="0.2">
      <c r="A269" s="537"/>
      <c r="B269" s="221" t="s">
        <v>685</v>
      </c>
      <c r="C269" s="99"/>
      <c r="D269" s="244"/>
      <c r="E269" s="244"/>
    </row>
    <row r="270" spans="1:10" x14ac:dyDescent="0.2">
      <c r="A270" s="537"/>
      <c r="B270" s="99" t="s">
        <v>119</v>
      </c>
      <c r="C270" s="99"/>
      <c r="D270" s="244">
        <v>204193</v>
      </c>
      <c r="E270" s="244">
        <v>204193</v>
      </c>
    </row>
    <row r="271" spans="1:10" x14ac:dyDescent="0.2">
      <c r="A271" s="537"/>
      <c r="B271" s="99" t="s">
        <v>120</v>
      </c>
      <c r="C271" s="99"/>
      <c r="D271" s="244">
        <v>0</v>
      </c>
      <c r="E271" s="244">
        <v>0</v>
      </c>
    </row>
    <row r="272" spans="1:10" ht="13.5" thickBot="1" x14ac:dyDescent="0.25">
      <c r="A272" s="537"/>
      <c r="B272" s="99" t="s">
        <v>1108</v>
      </c>
      <c r="C272" s="581"/>
      <c r="D272" s="153">
        <v>204193</v>
      </c>
      <c r="E272" s="153">
        <v>204193</v>
      </c>
      <c r="I272" s="122"/>
      <c r="J272" s="123"/>
    </row>
    <row r="273" spans="1:10" ht="30" customHeight="1" thickTop="1" x14ac:dyDescent="0.2">
      <c r="A273" s="537"/>
      <c r="B273" s="852" t="s">
        <v>686</v>
      </c>
      <c r="C273" s="852"/>
      <c r="D273" s="852"/>
      <c r="E273" s="852"/>
    </row>
    <row r="274" spans="1:10" x14ac:dyDescent="0.2">
      <c r="A274" s="537"/>
      <c r="B274" s="99"/>
      <c r="C274" s="99"/>
      <c r="D274" s="244"/>
      <c r="E274" s="244"/>
    </row>
    <row r="275" spans="1:10" x14ac:dyDescent="0.2">
      <c r="A275" s="537"/>
      <c r="B275" s="221" t="s">
        <v>687</v>
      </c>
      <c r="C275" s="99"/>
      <c r="D275" s="244"/>
      <c r="E275" s="244"/>
    </row>
    <row r="276" spans="1:10" x14ac:dyDescent="0.2">
      <c r="A276" s="537"/>
      <c r="B276" s="99" t="s">
        <v>122</v>
      </c>
      <c r="C276" s="99"/>
      <c r="D276" s="244"/>
      <c r="E276" s="244">
        <v>0</v>
      </c>
    </row>
    <row r="277" spans="1:10" x14ac:dyDescent="0.2">
      <c r="A277" s="537"/>
      <c r="B277" s="99" t="s">
        <v>123</v>
      </c>
      <c r="C277" s="99"/>
      <c r="D277" s="244">
        <v>1000000</v>
      </c>
      <c r="E277" s="244">
        <v>1045000</v>
      </c>
    </row>
    <row r="278" spans="1:10" x14ac:dyDescent="0.2">
      <c r="A278" s="537"/>
      <c r="B278" s="99" t="s">
        <v>120</v>
      </c>
      <c r="C278" s="99"/>
      <c r="D278" s="244">
        <v>-1000000</v>
      </c>
      <c r="E278" s="244">
        <v>-1045000</v>
      </c>
      <c r="I278" s="122"/>
      <c r="J278" s="123"/>
    </row>
    <row r="279" spans="1:10" ht="13.5" thickBot="1" x14ac:dyDescent="0.25">
      <c r="A279" s="537"/>
      <c r="B279" s="99" t="s">
        <v>1108</v>
      </c>
      <c r="C279" s="99"/>
      <c r="D279" s="673">
        <v>0</v>
      </c>
      <c r="E279" s="153">
        <v>0</v>
      </c>
    </row>
    <row r="280" spans="1:10" ht="13.5" thickTop="1" x14ac:dyDescent="0.2">
      <c r="A280" s="537"/>
      <c r="B280" s="188" t="s">
        <v>688</v>
      </c>
      <c r="C280" s="99"/>
      <c r="D280" s="244"/>
      <c r="E280" s="244"/>
    </row>
    <row r="281" spans="1:10" x14ac:dyDescent="0.2">
      <c r="A281" s="537"/>
      <c r="B281" s="99"/>
      <c r="C281" s="99"/>
      <c r="D281" s="244"/>
      <c r="E281" s="244"/>
    </row>
    <row r="282" spans="1:10" x14ac:dyDescent="0.2">
      <c r="A282" s="537"/>
      <c r="B282" s="221" t="s">
        <v>689</v>
      </c>
      <c r="C282" s="99"/>
      <c r="D282" s="244"/>
      <c r="E282" s="244"/>
    </row>
    <row r="283" spans="1:10" x14ac:dyDescent="0.2">
      <c r="A283" s="537"/>
      <c r="B283" s="99" t="s">
        <v>122</v>
      </c>
      <c r="C283" s="99"/>
      <c r="D283" s="244">
        <v>403152</v>
      </c>
      <c r="E283" s="244">
        <v>45772</v>
      </c>
    </row>
    <row r="284" spans="1:10" x14ac:dyDescent="0.2">
      <c r="A284" s="537"/>
      <c r="B284" s="99" t="s">
        <v>123</v>
      </c>
      <c r="C284" s="99"/>
      <c r="D284" s="244">
        <v>1250151.83</v>
      </c>
      <c r="E284" s="244">
        <v>1250000</v>
      </c>
    </row>
    <row r="285" spans="1:10" x14ac:dyDescent="0.2">
      <c r="A285" s="537"/>
      <c r="B285" s="99" t="s">
        <v>1022</v>
      </c>
      <c r="C285" s="99"/>
      <c r="D285" s="244">
        <v>-403000</v>
      </c>
      <c r="E285" s="244"/>
    </row>
    <row r="286" spans="1:10" x14ac:dyDescent="0.2">
      <c r="A286" s="537"/>
      <c r="B286" s="99" t="s">
        <v>120</v>
      </c>
      <c r="C286" s="99"/>
      <c r="D286" s="244">
        <v>-1250152</v>
      </c>
      <c r="E286" s="244">
        <v>-892620</v>
      </c>
    </row>
    <row r="287" spans="1:10" ht="13.5" thickBot="1" x14ac:dyDescent="0.25">
      <c r="A287" s="537"/>
      <c r="B287" s="99" t="s">
        <v>1108</v>
      </c>
      <c r="C287" s="99"/>
      <c r="D287" s="153">
        <v>151.83000000007451</v>
      </c>
      <c r="E287" s="153">
        <v>403152</v>
      </c>
      <c r="I287" s="122"/>
      <c r="J287" s="123"/>
    </row>
    <row r="288" spans="1:10" ht="26.25" thickTop="1" x14ac:dyDescent="0.2">
      <c r="A288" s="537"/>
      <c r="B288" s="582" t="s">
        <v>690</v>
      </c>
      <c r="C288" s="99"/>
      <c r="D288" s="199"/>
      <c r="E288" s="199"/>
    </row>
    <row r="289" spans="1:10" x14ac:dyDescent="0.2">
      <c r="A289" s="537"/>
      <c r="B289" s="99"/>
      <c r="C289" s="99"/>
      <c r="D289" s="199"/>
      <c r="E289" s="199"/>
    </row>
    <row r="290" spans="1:10" x14ac:dyDescent="0.2">
      <c r="A290" s="537"/>
      <c r="B290" s="221" t="s">
        <v>657</v>
      </c>
      <c r="C290" s="99"/>
      <c r="D290" s="199"/>
      <c r="E290" s="199"/>
    </row>
    <row r="291" spans="1:10" x14ac:dyDescent="0.2">
      <c r="A291" s="537"/>
      <c r="B291" s="99" t="s">
        <v>122</v>
      </c>
      <c r="C291" s="99"/>
      <c r="D291" s="244">
        <v>1120684</v>
      </c>
      <c r="E291" s="244">
        <v>1120684</v>
      </c>
    </row>
    <row r="292" spans="1:10" x14ac:dyDescent="0.2">
      <c r="A292" s="537"/>
      <c r="B292" s="99" t="s">
        <v>123</v>
      </c>
      <c r="C292" s="99"/>
      <c r="D292" s="244">
        <v>0</v>
      </c>
      <c r="E292" s="244">
        <v>0</v>
      </c>
    </row>
    <row r="293" spans="1:10" x14ac:dyDescent="0.2">
      <c r="A293" s="537"/>
      <c r="B293" s="99" t="s">
        <v>120</v>
      </c>
      <c r="C293" s="99"/>
      <c r="D293" s="244">
        <v>0</v>
      </c>
      <c r="E293" s="244">
        <v>0</v>
      </c>
    </row>
    <row r="294" spans="1:10" ht="13.5" thickBot="1" x14ac:dyDescent="0.25">
      <c r="A294" s="537"/>
      <c r="B294" s="99" t="s">
        <v>1108</v>
      </c>
      <c r="C294" s="99"/>
      <c r="D294" s="153">
        <v>1120684</v>
      </c>
      <c r="E294" s="153">
        <v>1120684</v>
      </c>
      <c r="I294" s="122"/>
      <c r="J294" s="123"/>
    </row>
    <row r="295" spans="1:10" ht="39" thickTop="1" x14ac:dyDescent="0.2">
      <c r="A295" s="537"/>
      <c r="B295" s="582" t="s">
        <v>691</v>
      </c>
      <c r="C295" s="99"/>
      <c r="D295" s="244"/>
      <c r="E295" s="244"/>
    </row>
    <row r="296" spans="1:10" ht="25.5" x14ac:dyDescent="0.2">
      <c r="A296" s="537"/>
      <c r="B296" s="582" t="s">
        <v>692</v>
      </c>
      <c r="C296" s="99"/>
      <c r="D296" s="244"/>
      <c r="E296" s="244"/>
    </row>
    <row r="297" spans="1:10" x14ac:dyDescent="0.2">
      <c r="A297" s="537"/>
      <c r="B297" s="99"/>
      <c r="C297" s="99"/>
      <c r="D297" s="244"/>
      <c r="E297" s="244"/>
    </row>
    <row r="298" spans="1:10" x14ac:dyDescent="0.2">
      <c r="A298" s="537"/>
      <c r="B298" s="221" t="s">
        <v>49</v>
      </c>
      <c r="C298" s="99"/>
      <c r="D298" s="244"/>
      <c r="E298" s="244"/>
    </row>
    <row r="299" spans="1:10" x14ac:dyDescent="0.2">
      <c r="A299" s="537"/>
      <c r="B299" s="99" t="s">
        <v>37</v>
      </c>
      <c r="C299" s="99"/>
      <c r="D299" s="244">
        <v>0</v>
      </c>
      <c r="E299" s="244">
        <v>0</v>
      </c>
    </row>
    <row r="300" spans="1:10" x14ac:dyDescent="0.2">
      <c r="A300" s="537"/>
      <c r="B300" s="99" t="s">
        <v>693</v>
      </c>
      <c r="C300" s="99"/>
      <c r="D300" s="244">
        <v>25535000</v>
      </c>
      <c r="E300" s="244">
        <v>22762000</v>
      </c>
    </row>
    <row r="301" spans="1:10" x14ac:dyDescent="0.2">
      <c r="A301" s="537"/>
      <c r="B301" s="99" t="s">
        <v>120</v>
      </c>
      <c r="C301" s="99"/>
      <c r="D301" s="244">
        <v>-25535000</v>
      </c>
      <c r="E301" s="244">
        <v>-22762000</v>
      </c>
    </row>
    <row r="302" spans="1:10" x14ac:dyDescent="0.2">
      <c r="A302" s="537"/>
      <c r="B302" s="99" t="s">
        <v>1023</v>
      </c>
      <c r="C302" s="99"/>
      <c r="D302" s="244"/>
      <c r="E302" s="244">
        <v>0</v>
      </c>
    </row>
    <row r="303" spans="1:10" ht="13.5" thickBot="1" x14ac:dyDescent="0.25">
      <c r="A303" s="537"/>
      <c r="B303" s="99" t="s">
        <v>1108</v>
      </c>
      <c r="C303" s="99"/>
      <c r="D303" s="153">
        <v>0</v>
      </c>
      <c r="E303" s="153">
        <v>0</v>
      </c>
    </row>
    <row r="304" spans="1:10" ht="25.5" customHeight="1" thickTop="1" x14ac:dyDescent="0.2">
      <c r="A304" s="537"/>
      <c r="B304" s="583" t="s">
        <v>694</v>
      </c>
      <c r="C304" s="99"/>
      <c r="D304" s="244"/>
      <c r="E304" s="244"/>
    </row>
    <row r="305" spans="1:6" x14ac:dyDescent="0.2">
      <c r="A305" s="537"/>
      <c r="B305" s="99"/>
      <c r="C305" s="99"/>
      <c r="D305" s="244"/>
      <c r="E305" s="244"/>
    </row>
    <row r="306" spans="1:6" x14ac:dyDescent="0.2">
      <c r="A306" s="537"/>
      <c r="B306" s="221" t="s">
        <v>695</v>
      </c>
      <c r="C306" s="99"/>
      <c r="D306" s="244"/>
      <c r="E306" s="244"/>
    </row>
    <row r="307" spans="1:6" x14ac:dyDescent="0.2">
      <c r="A307" s="537"/>
      <c r="B307" s="99" t="s">
        <v>37</v>
      </c>
      <c r="C307" s="99"/>
      <c r="D307" s="244">
        <v>0</v>
      </c>
      <c r="E307" s="244">
        <v>0</v>
      </c>
    </row>
    <row r="308" spans="1:6" x14ac:dyDescent="0.2">
      <c r="A308" s="537"/>
      <c r="B308" s="99" t="s">
        <v>693</v>
      </c>
      <c r="C308" s="99"/>
      <c r="D308" s="244">
        <v>25754064</v>
      </c>
      <c r="E308" s="244">
        <v>15000000</v>
      </c>
    </row>
    <row r="309" spans="1:6" x14ac:dyDescent="0.2">
      <c r="A309" s="537"/>
      <c r="B309" s="99" t="s">
        <v>120</v>
      </c>
      <c r="C309" s="99"/>
      <c r="D309" s="244">
        <v>-25754064</v>
      </c>
      <c r="E309" s="244">
        <v>-15000000</v>
      </c>
    </row>
    <row r="310" spans="1:6" ht="13.5" thickBot="1" x14ac:dyDescent="0.25">
      <c r="A310" s="537"/>
      <c r="B310" s="99" t="s">
        <v>1108</v>
      </c>
      <c r="C310" s="99"/>
      <c r="D310" s="153">
        <v>0</v>
      </c>
      <c r="E310" s="153">
        <v>0</v>
      </c>
    </row>
    <row r="311" spans="1:6" ht="26.25" thickTop="1" x14ac:dyDescent="0.2">
      <c r="A311" s="537"/>
      <c r="B311" s="584" t="s">
        <v>692</v>
      </c>
      <c r="C311" s="99"/>
      <c r="D311" s="244"/>
      <c r="E311" s="244"/>
    </row>
    <row r="312" spans="1:6" x14ac:dyDescent="0.2">
      <c r="A312" s="537"/>
      <c r="B312" s="99"/>
      <c r="C312" s="99"/>
      <c r="D312" s="244"/>
      <c r="E312" s="244"/>
    </row>
    <row r="313" spans="1:6" x14ac:dyDescent="0.2">
      <c r="A313" s="537"/>
      <c r="B313" s="99"/>
      <c r="C313" s="99"/>
      <c r="D313" s="244"/>
      <c r="E313" s="244"/>
    </row>
    <row r="314" spans="1:6" x14ac:dyDescent="0.2">
      <c r="A314" s="537">
        <v>14</v>
      </c>
      <c r="B314" s="221" t="s">
        <v>445</v>
      </c>
      <c r="C314" s="99"/>
      <c r="D314" s="244"/>
      <c r="E314" s="244"/>
    </row>
    <row r="315" spans="1:6" x14ac:dyDescent="0.2">
      <c r="A315" s="537"/>
      <c r="B315" s="221"/>
      <c r="C315" s="99"/>
      <c r="D315" s="244"/>
      <c r="E315" s="244"/>
    </row>
    <row r="316" spans="1:6" x14ac:dyDescent="0.2">
      <c r="A316" s="537"/>
      <c r="B316" s="221" t="s">
        <v>299</v>
      </c>
      <c r="C316" s="99"/>
      <c r="D316" s="99"/>
      <c r="E316" s="99"/>
      <c r="F316" s="111" t="s">
        <v>392</v>
      </c>
    </row>
    <row r="317" spans="1:6" x14ac:dyDescent="0.2">
      <c r="A317" s="537"/>
      <c r="B317" s="99" t="s">
        <v>299</v>
      </c>
      <c r="C317" s="99"/>
      <c r="D317" s="244">
        <v>98087.51999999999</v>
      </c>
      <c r="E317" s="244">
        <v>72623</v>
      </c>
      <c r="F317" s="111"/>
    </row>
    <row r="318" spans="1:6" x14ac:dyDescent="0.2">
      <c r="A318" s="537"/>
      <c r="B318" s="99" t="s">
        <v>1181</v>
      </c>
      <c r="C318" s="99"/>
      <c r="D318" s="244">
        <v>15482.47</v>
      </c>
      <c r="E318" s="244"/>
      <c r="F318" s="111"/>
    </row>
    <row r="319" spans="1:6" x14ac:dyDescent="0.2">
      <c r="A319" s="537"/>
      <c r="B319" s="99" t="s">
        <v>1109</v>
      </c>
      <c r="C319" s="571"/>
      <c r="D319" s="244">
        <v>0</v>
      </c>
      <c r="E319" s="244">
        <v>0</v>
      </c>
      <c r="F319" s="109" t="s">
        <v>522</v>
      </c>
    </row>
    <row r="320" spans="1:6" ht="13.5" thickBot="1" x14ac:dyDescent="0.25">
      <c r="A320" s="537"/>
      <c r="B320" s="221" t="s">
        <v>300</v>
      </c>
      <c r="C320" s="221"/>
      <c r="D320" s="153">
        <v>113569.98999999999</v>
      </c>
      <c r="E320" s="153">
        <v>72623</v>
      </c>
      <c r="F320" s="109"/>
    </row>
    <row r="321" spans="1:6" ht="13.5" thickTop="1" x14ac:dyDescent="0.2">
      <c r="A321" s="537"/>
      <c r="B321" s="221"/>
      <c r="C321" s="221"/>
      <c r="D321" s="199"/>
      <c r="E321" s="199"/>
      <c r="F321" s="109"/>
    </row>
    <row r="322" spans="1:6" x14ac:dyDescent="0.2">
      <c r="A322" s="537"/>
      <c r="B322" s="221"/>
      <c r="C322" s="221"/>
      <c r="D322" s="199"/>
      <c r="E322" s="199"/>
    </row>
    <row r="323" spans="1:6" x14ac:dyDescent="0.2">
      <c r="A323" s="537">
        <v>15</v>
      </c>
      <c r="B323" s="221" t="s">
        <v>238</v>
      </c>
      <c r="C323" s="99"/>
      <c r="D323" s="199"/>
      <c r="E323" s="199"/>
      <c r="F323" s="107" t="s">
        <v>394</v>
      </c>
    </row>
    <row r="324" spans="1:6" x14ac:dyDescent="0.2">
      <c r="A324" s="537"/>
      <c r="B324" s="221"/>
      <c r="C324" s="99"/>
      <c r="D324" s="244"/>
      <c r="E324" s="244"/>
    </row>
    <row r="325" spans="1:6" x14ac:dyDescent="0.2">
      <c r="A325" s="537"/>
      <c r="B325" s="99" t="s">
        <v>988</v>
      </c>
      <c r="C325" s="99"/>
      <c r="D325" s="244">
        <v>1754809.18</v>
      </c>
      <c r="E325" s="244">
        <v>1404567</v>
      </c>
    </row>
    <row r="326" spans="1:6" x14ac:dyDescent="0.2">
      <c r="A326" s="537"/>
      <c r="B326" s="99" t="s">
        <v>301</v>
      </c>
      <c r="C326" s="99"/>
      <c r="D326" s="244">
        <v>23829603.539999999</v>
      </c>
      <c r="E326" s="244">
        <v>20649961</v>
      </c>
    </row>
    <row r="327" spans="1:6" x14ac:dyDescent="0.2">
      <c r="A327" s="537"/>
      <c r="B327" s="99" t="s">
        <v>302</v>
      </c>
      <c r="C327" s="99"/>
      <c r="D327" s="244">
        <v>4601560.8000000007</v>
      </c>
      <c r="E327" s="244">
        <v>4686895</v>
      </c>
    </row>
    <row r="328" spans="1:6" x14ac:dyDescent="0.2">
      <c r="A328" s="537"/>
      <c r="B328" s="99" t="s">
        <v>989</v>
      </c>
      <c r="C328" s="99"/>
      <c r="D328" s="244">
        <v>162411</v>
      </c>
      <c r="E328" s="244">
        <v>159150</v>
      </c>
    </row>
    <row r="329" spans="1:6" x14ac:dyDescent="0.2">
      <c r="A329" s="537"/>
      <c r="B329" s="99" t="s">
        <v>990</v>
      </c>
      <c r="C329" s="99"/>
      <c r="D329" s="244">
        <v>3669267.07</v>
      </c>
      <c r="E329" s="244">
        <v>3258437</v>
      </c>
    </row>
    <row r="330" spans="1:6" ht="13.5" thickBot="1" x14ac:dyDescent="0.25">
      <c r="A330" s="537"/>
      <c r="B330" s="221" t="s">
        <v>611</v>
      </c>
      <c r="C330" s="221"/>
      <c r="D330" s="153">
        <v>34017651.589999996</v>
      </c>
      <c r="E330" s="153">
        <v>30159010</v>
      </c>
    </row>
    <row r="331" spans="1:6" ht="13.5" thickTop="1" x14ac:dyDescent="0.2">
      <c r="A331" s="537"/>
      <c r="B331" s="221"/>
      <c r="C331" s="221"/>
      <c r="D331" s="199"/>
      <c r="E331" s="199"/>
    </row>
    <row r="332" spans="1:6" x14ac:dyDescent="0.2">
      <c r="A332" s="537"/>
      <c r="B332" s="221" t="s">
        <v>244</v>
      </c>
      <c r="C332" s="99"/>
      <c r="D332" s="244"/>
      <c r="E332" s="244"/>
      <c r="F332" s="107" t="s">
        <v>32</v>
      </c>
    </row>
    <row r="333" spans="1:6" x14ac:dyDescent="0.2">
      <c r="A333" s="537"/>
      <c r="B333" s="99" t="s">
        <v>245</v>
      </c>
      <c r="C333" s="99"/>
      <c r="D333" s="244">
        <v>840446.87000000011</v>
      </c>
      <c r="E333" s="244">
        <v>715087</v>
      </c>
    </row>
    <row r="334" spans="1:6" x14ac:dyDescent="0.2">
      <c r="A334" s="537"/>
      <c r="B334" s="99" t="s">
        <v>243</v>
      </c>
      <c r="C334" s="99"/>
      <c r="D334" s="244">
        <v>164976.79999999999</v>
      </c>
      <c r="E334" s="244">
        <v>146486</v>
      </c>
    </row>
    <row r="335" spans="1:6" x14ac:dyDescent="0.2">
      <c r="A335" s="537"/>
      <c r="B335" s="99" t="s">
        <v>988</v>
      </c>
      <c r="C335" s="99"/>
      <c r="D335" s="244">
        <v>0</v>
      </c>
      <c r="E335" s="244">
        <v>68683</v>
      </c>
    </row>
    <row r="336" spans="1:6" x14ac:dyDescent="0.2">
      <c r="A336" s="537"/>
      <c r="B336" s="99" t="s">
        <v>246</v>
      </c>
      <c r="C336" s="99"/>
      <c r="D336" s="244">
        <v>29525.29</v>
      </c>
      <c r="E336" s="244">
        <v>136225</v>
      </c>
    </row>
    <row r="337" spans="1:6" ht="13.5" thickBot="1" x14ac:dyDescent="0.25">
      <c r="A337" s="537"/>
      <c r="B337" s="221" t="s">
        <v>170</v>
      </c>
      <c r="C337" s="221"/>
      <c r="D337" s="153">
        <v>1034948.9600000002</v>
      </c>
      <c r="E337" s="153">
        <v>1066481</v>
      </c>
    </row>
    <row r="338" spans="1:6" ht="13.5" thickTop="1" x14ac:dyDescent="0.2">
      <c r="A338" s="560"/>
      <c r="B338" s="221">
        <v>167</v>
      </c>
      <c r="C338" s="221"/>
      <c r="D338" s="199"/>
      <c r="E338" s="199"/>
      <c r="F338" s="107"/>
    </row>
    <row r="339" spans="1:6" x14ac:dyDescent="0.2">
      <c r="A339" s="537"/>
      <c r="B339" s="221" t="s">
        <v>1422</v>
      </c>
      <c r="C339" s="99"/>
      <c r="D339" s="244"/>
      <c r="E339" s="244"/>
      <c r="F339" s="107" t="s">
        <v>32</v>
      </c>
    </row>
    <row r="340" spans="1:6" x14ac:dyDescent="0.2">
      <c r="A340" s="537"/>
      <c r="B340" s="99" t="s">
        <v>245</v>
      </c>
      <c r="C340" s="99"/>
      <c r="D340" s="244">
        <v>0</v>
      </c>
      <c r="E340" s="244">
        <v>640621</v>
      </c>
    </row>
    <row r="341" spans="1:6" x14ac:dyDescent="0.2">
      <c r="A341" s="537"/>
      <c r="B341" s="99" t="s">
        <v>988</v>
      </c>
      <c r="C341" s="99"/>
      <c r="D341" s="244">
        <v>0</v>
      </c>
      <c r="E341" s="244">
        <v>190468</v>
      </c>
    </row>
    <row r="342" spans="1:6" x14ac:dyDescent="0.2">
      <c r="A342" s="537"/>
      <c r="B342" s="99" t="s">
        <v>243</v>
      </c>
      <c r="C342" s="99"/>
      <c r="D342" s="244">
        <v>0</v>
      </c>
      <c r="E342" s="244">
        <v>164548</v>
      </c>
    </row>
    <row r="343" spans="1:6" x14ac:dyDescent="0.2">
      <c r="A343" s="537"/>
      <c r="B343" s="99" t="s">
        <v>246</v>
      </c>
      <c r="C343" s="99"/>
      <c r="D343" s="244">
        <v>0</v>
      </c>
      <c r="E343" s="244">
        <v>119217</v>
      </c>
    </row>
    <row r="344" spans="1:6" ht="13.5" thickBot="1" x14ac:dyDescent="0.25">
      <c r="A344" s="537"/>
      <c r="B344" s="99" t="s">
        <v>334</v>
      </c>
      <c r="C344" s="99"/>
      <c r="D344" s="153">
        <v>0</v>
      </c>
      <c r="E344" s="153">
        <v>1114854</v>
      </c>
    </row>
    <row r="345" spans="1:6" ht="13.5" thickTop="1" x14ac:dyDescent="0.2">
      <c r="A345" s="560"/>
      <c r="B345" s="99"/>
      <c r="C345" s="99"/>
      <c r="D345" s="199"/>
      <c r="E345" s="199"/>
    </row>
    <row r="346" spans="1:6" x14ac:dyDescent="0.2">
      <c r="A346" s="537"/>
      <c r="B346" s="221" t="s">
        <v>1469</v>
      </c>
      <c r="C346" s="99"/>
      <c r="D346" s="244"/>
      <c r="E346" s="244"/>
    </row>
    <row r="347" spans="1:6" x14ac:dyDescent="0.2">
      <c r="A347" s="537"/>
      <c r="B347" s="99" t="s">
        <v>245</v>
      </c>
      <c r="C347" s="99"/>
      <c r="D347" s="244">
        <v>38072.31</v>
      </c>
      <c r="E347" s="244">
        <v>0</v>
      </c>
      <c r="F347" s="105">
        <v>0</v>
      </c>
    </row>
    <row r="348" spans="1:6" x14ac:dyDescent="0.2">
      <c r="A348" s="537"/>
      <c r="B348" s="99" t="s">
        <v>988</v>
      </c>
      <c r="C348" s="99"/>
      <c r="D348" s="244">
        <v>0</v>
      </c>
      <c r="E348" s="244">
        <v>0</v>
      </c>
    </row>
    <row r="349" spans="1:6" x14ac:dyDescent="0.2">
      <c r="A349" s="537"/>
      <c r="B349" s="99" t="s">
        <v>243</v>
      </c>
      <c r="C349" s="99"/>
      <c r="D349" s="244">
        <v>0</v>
      </c>
      <c r="E349" s="244">
        <v>0</v>
      </c>
    </row>
    <row r="350" spans="1:6" x14ac:dyDescent="0.2">
      <c r="A350" s="537"/>
      <c r="B350" s="99" t="s">
        <v>246</v>
      </c>
      <c r="C350" s="99"/>
      <c r="D350" s="244">
        <v>0</v>
      </c>
      <c r="E350" s="244">
        <v>0</v>
      </c>
    </row>
    <row r="351" spans="1:6" ht="13.5" thickBot="1" x14ac:dyDescent="0.25">
      <c r="A351" s="537"/>
      <c r="B351" s="99" t="s">
        <v>334</v>
      </c>
      <c r="C351" s="99"/>
      <c r="D351" s="153">
        <v>38072.31</v>
      </c>
      <c r="E351" s="153">
        <v>0</v>
      </c>
    </row>
    <row r="352" spans="1:6" ht="13.5" thickTop="1" x14ac:dyDescent="0.2">
      <c r="A352" s="560"/>
      <c r="B352" s="99"/>
      <c r="C352" s="99"/>
      <c r="D352" s="199"/>
      <c r="E352" s="199"/>
    </row>
    <row r="353" spans="1:6" x14ac:dyDescent="0.2">
      <c r="A353" s="537"/>
      <c r="B353" s="221" t="s">
        <v>1468</v>
      </c>
      <c r="C353" s="99"/>
      <c r="D353" s="244"/>
      <c r="E353" s="244"/>
    </row>
    <row r="354" spans="1:6" x14ac:dyDescent="0.2">
      <c r="A354" s="537"/>
      <c r="B354" s="99" t="s">
        <v>245</v>
      </c>
      <c r="C354" s="99"/>
      <c r="D354" s="244">
        <v>36010.14</v>
      </c>
      <c r="E354" s="244">
        <v>0</v>
      </c>
    </row>
    <row r="355" spans="1:6" x14ac:dyDescent="0.2">
      <c r="A355" s="537"/>
      <c r="B355" s="99" t="s">
        <v>988</v>
      </c>
      <c r="C355" s="99"/>
      <c r="D355" s="244">
        <v>0</v>
      </c>
      <c r="E355" s="244">
        <v>0</v>
      </c>
    </row>
    <row r="356" spans="1:6" x14ac:dyDescent="0.2">
      <c r="A356" s="537"/>
      <c r="B356" s="99" t="s">
        <v>243</v>
      </c>
      <c r="C356" s="99"/>
      <c r="D356" s="244">
        <v>0</v>
      </c>
      <c r="E356" s="244">
        <v>0</v>
      </c>
    </row>
    <row r="357" spans="1:6" x14ac:dyDescent="0.2">
      <c r="A357" s="537"/>
      <c r="B357" s="99" t="s">
        <v>246</v>
      </c>
      <c r="C357" s="99"/>
      <c r="D357" s="244">
        <v>0</v>
      </c>
      <c r="E357" s="244">
        <v>0</v>
      </c>
    </row>
    <row r="358" spans="1:6" ht="13.5" thickBot="1" x14ac:dyDescent="0.25">
      <c r="A358" s="537"/>
      <c r="B358" s="99" t="s">
        <v>334</v>
      </c>
      <c r="C358" s="99"/>
      <c r="D358" s="153">
        <v>36010.14</v>
      </c>
      <c r="E358" s="153">
        <v>0</v>
      </c>
    </row>
    <row r="359" spans="1:6" ht="13.5" thickTop="1" x14ac:dyDescent="0.2">
      <c r="A359" s="537"/>
      <c r="B359" s="99"/>
      <c r="C359" s="99"/>
      <c r="D359" s="231"/>
      <c r="E359" s="231"/>
      <c r="F359" s="107" t="s">
        <v>394</v>
      </c>
    </row>
    <row r="360" spans="1:6" x14ac:dyDescent="0.2">
      <c r="A360" s="537"/>
      <c r="B360" s="221" t="s">
        <v>1423</v>
      </c>
      <c r="C360" s="99"/>
      <c r="D360" s="244"/>
      <c r="E360" s="244"/>
      <c r="F360" s="107" t="s">
        <v>32</v>
      </c>
    </row>
    <row r="361" spans="1:6" x14ac:dyDescent="0.2">
      <c r="A361" s="537"/>
      <c r="B361" s="99" t="s">
        <v>245</v>
      </c>
      <c r="C361" s="99"/>
      <c r="D361" s="244">
        <v>569566.69000000006</v>
      </c>
      <c r="E361" s="244">
        <v>0</v>
      </c>
    </row>
    <row r="362" spans="1:6" x14ac:dyDescent="0.2">
      <c r="A362" s="537"/>
      <c r="B362" s="99" t="s">
        <v>988</v>
      </c>
      <c r="C362" s="99"/>
      <c r="D362" s="244">
        <v>0</v>
      </c>
      <c r="E362" s="244">
        <v>0</v>
      </c>
    </row>
    <row r="363" spans="1:6" x14ac:dyDescent="0.2">
      <c r="A363" s="537"/>
      <c r="B363" s="99" t="s">
        <v>243</v>
      </c>
      <c r="C363" s="99"/>
      <c r="D363" s="244">
        <v>41853.800000000003</v>
      </c>
      <c r="E363" s="244">
        <v>0</v>
      </c>
    </row>
    <row r="364" spans="1:6" x14ac:dyDescent="0.2">
      <c r="A364" s="537"/>
      <c r="B364" s="99" t="s">
        <v>246</v>
      </c>
      <c r="C364" s="99"/>
      <c r="D364" s="244">
        <v>6853.3</v>
      </c>
      <c r="E364" s="244">
        <v>0</v>
      </c>
    </row>
    <row r="365" spans="1:6" ht="13.5" thickBot="1" x14ac:dyDescent="0.25">
      <c r="A365" s="537"/>
      <c r="B365" s="99" t="s">
        <v>334</v>
      </c>
      <c r="C365" s="99"/>
      <c r="D365" s="153">
        <v>618273.79000000015</v>
      </c>
      <c r="E365" s="153">
        <v>0</v>
      </c>
    </row>
    <row r="366" spans="1:6" ht="13.5" thickTop="1" x14ac:dyDescent="0.2">
      <c r="A366" s="537"/>
      <c r="B366" s="99"/>
      <c r="C366" s="99"/>
      <c r="D366" s="199"/>
      <c r="E366" s="199"/>
    </row>
    <row r="367" spans="1:6" x14ac:dyDescent="0.2">
      <c r="A367" s="537"/>
      <c r="B367" s="99"/>
      <c r="C367" s="99"/>
      <c r="D367" s="199"/>
      <c r="E367" s="199"/>
    </row>
    <row r="368" spans="1:6" x14ac:dyDescent="0.2">
      <c r="A368" s="537"/>
      <c r="B368" s="221" t="s">
        <v>247</v>
      </c>
      <c r="C368" s="99"/>
      <c r="D368" s="585"/>
      <c r="E368" s="585"/>
      <c r="F368" s="107" t="s">
        <v>32</v>
      </c>
    </row>
    <row r="369" spans="1:6" x14ac:dyDescent="0.2">
      <c r="A369" s="537"/>
      <c r="B369" s="99"/>
      <c r="C369" s="99"/>
      <c r="D369" s="537"/>
      <c r="E369" s="537"/>
    </row>
    <row r="370" spans="1:6" x14ac:dyDescent="0.2">
      <c r="A370" s="687"/>
      <c r="B370" s="221" t="s">
        <v>1467</v>
      </c>
      <c r="C370" s="99"/>
      <c r="D370" s="244"/>
      <c r="E370" s="244"/>
      <c r="F370" s="107" t="s">
        <v>32</v>
      </c>
    </row>
    <row r="371" spans="1:6" x14ac:dyDescent="0.2">
      <c r="A371" s="687"/>
      <c r="B371" s="99" t="s">
        <v>245</v>
      </c>
      <c r="C371" s="99"/>
      <c r="D371" s="244">
        <v>31734.28</v>
      </c>
      <c r="E371" s="244">
        <v>0</v>
      </c>
    </row>
    <row r="372" spans="1:6" x14ac:dyDescent="0.2">
      <c r="A372" s="687"/>
      <c r="B372" s="99" t="s">
        <v>243</v>
      </c>
      <c r="C372" s="99"/>
      <c r="D372" s="244">
        <v>0</v>
      </c>
      <c r="E372" s="244">
        <v>0</v>
      </c>
    </row>
    <row r="373" spans="1:6" x14ac:dyDescent="0.2">
      <c r="A373" s="687"/>
      <c r="B373" s="99" t="s">
        <v>988</v>
      </c>
      <c r="C373" s="99"/>
      <c r="D373" s="244">
        <v>0</v>
      </c>
      <c r="E373" s="244">
        <v>0</v>
      </c>
    </row>
    <row r="374" spans="1:6" x14ac:dyDescent="0.2">
      <c r="A374" s="687"/>
      <c r="B374" s="99" t="s">
        <v>246</v>
      </c>
      <c r="C374" s="99"/>
      <c r="D374" s="244">
        <v>0</v>
      </c>
      <c r="E374" s="244">
        <v>0</v>
      </c>
    </row>
    <row r="375" spans="1:6" ht="13.5" thickBot="1" x14ac:dyDescent="0.25">
      <c r="A375" s="687"/>
      <c r="B375" s="221" t="s">
        <v>170</v>
      </c>
      <c r="C375" s="221"/>
      <c r="D375" s="153">
        <v>31734.28</v>
      </c>
      <c r="E375" s="153">
        <v>0</v>
      </c>
    </row>
    <row r="376" spans="1:6" ht="13.5" thickTop="1" x14ac:dyDescent="0.2">
      <c r="A376" s="537"/>
      <c r="B376" s="99"/>
      <c r="C376" s="99"/>
      <c r="D376" s="99"/>
      <c r="E376" s="99"/>
    </row>
    <row r="377" spans="1:6" x14ac:dyDescent="0.2">
      <c r="A377" s="537"/>
      <c r="B377" s="586" t="s">
        <v>1439</v>
      </c>
      <c r="C377" s="99"/>
      <c r="D377" s="587"/>
      <c r="E377" s="587"/>
    </row>
    <row r="378" spans="1:6" x14ac:dyDescent="0.2">
      <c r="A378" s="537"/>
      <c r="B378" s="99" t="s">
        <v>245</v>
      </c>
      <c r="C378" s="99"/>
      <c r="D378" s="244">
        <v>119401.24</v>
      </c>
      <c r="E378" s="244">
        <v>823005</v>
      </c>
    </row>
    <row r="379" spans="1:6" x14ac:dyDescent="0.2">
      <c r="A379" s="537"/>
      <c r="B379" s="99" t="s">
        <v>988</v>
      </c>
      <c r="C379" s="99"/>
      <c r="D379" s="244">
        <v>120520.38</v>
      </c>
      <c r="E379" s="244">
        <v>24394</v>
      </c>
    </row>
    <row r="380" spans="1:6" x14ac:dyDescent="0.2">
      <c r="A380" s="537"/>
      <c r="B380" s="99" t="s">
        <v>243</v>
      </c>
      <c r="C380" s="99"/>
      <c r="D380" s="244">
        <v>33761.800000000003</v>
      </c>
      <c r="E380" s="244">
        <v>177836</v>
      </c>
      <c r="F380" s="77"/>
    </row>
    <row r="381" spans="1:6" x14ac:dyDescent="0.2">
      <c r="A381" s="537"/>
      <c r="B381" s="99" t="s">
        <v>246</v>
      </c>
      <c r="C381" s="99"/>
      <c r="D381" s="244">
        <v>7042.69</v>
      </c>
      <c r="E381" s="244">
        <v>31824</v>
      </c>
      <c r="F381" s="77"/>
    </row>
    <row r="382" spans="1:6" ht="13.5" thickBot="1" x14ac:dyDescent="0.25">
      <c r="A382" s="537"/>
      <c r="B382" s="221" t="s">
        <v>334</v>
      </c>
      <c r="C382" s="99"/>
      <c r="D382" s="153">
        <v>280726.11</v>
      </c>
      <c r="E382" s="153">
        <v>1057059</v>
      </c>
      <c r="F382" s="77"/>
    </row>
    <row r="383" spans="1:6" ht="13.5" thickTop="1" x14ac:dyDescent="0.2">
      <c r="A383" s="537"/>
      <c r="B383" s="99"/>
      <c r="C383" s="587"/>
      <c r="D383" s="587"/>
      <c r="E383" s="587"/>
      <c r="F383" s="77"/>
    </row>
    <row r="384" spans="1:6" x14ac:dyDescent="0.2">
      <c r="A384" s="537"/>
      <c r="B384" s="586" t="s">
        <v>1466</v>
      </c>
      <c r="C384" s="99"/>
      <c r="D384" s="587"/>
      <c r="E384" s="587"/>
      <c r="F384" s="77"/>
    </row>
    <row r="385" spans="1:6" x14ac:dyDescent="0.2">
      <c r="A385" s="537"/>
      <c r="B385" s="99" t="s">
        <v>245</v>
      </c>
      <c r="C385" s="99"/>
      <c r="D385" s="244">
        <v>108997.48000000003</v>
      </c>
      <c r="E385" s="244">
        <v>0</v>
      </c>
      <c r="F385" s="77"/>
    </row>
    <row r="386" spans="1:6" x14ac:dyDescent="0.2">
      <c r="A386" s="537"/>
      <c r="B386" s="99" t="s">
        <v>988</v>
      </c>
      <c r="C386" s="99"/>
      <c r="D386" s="244">
        <v>0</v>
      </c>
      <c r="E386" s="244">
        <v>0</v>
      </c>
      <c r="F386" s="77"/>
    </row>
    <row r="387" spans="1:6" x14ac:dyDescent="0.2">
      <c r="A387" s="537"/>
      <c r="B387" s="99" t="s">
        <v>243</v>
      </c>
      <c r="C387" s="99"/>
      <c r="D387" s="244">
        <v>0</v>
      </c>
      <c r="E387" s="244">
        <v>0</v>
      </c>
      <c r="F387" s="77"/>
    </row>
    <row r="388" spans="1:6" x14ac:dyDescent="0.2">
      <c r="A388" s="537"/>
      <c r="B388" s="99" t="s">
        <v>246</v>
      </c>
      <c r="C388" s="99"/>
      <c r="D388" s="244">
        <v>0</v>
      </c>
      <c r="E388" s="244">
        <v>0</v>
      </c>
      <c r="F388" s="77"/>
    </row>
    <row r="389" spans="1:6" ht="13.5" thickBot="1" x14ac:dyDescent="0.25">
      <c r="A389" s="537"/>
      <c r="B389" s="221" t="s">
        <v>334</v>
      </c>
      <c r="C389" s="99"/>
      <c r="D389" s="153">
        <v>108997.48000000003</v>
      </c>
      <c r="E389" s="153">
        <v>0</v>
      </c>
      <c r="F389" s="77"/>
    </row>
    <row r="390" spans="1:6" ht="13.5" thickTop="1" x14ac:dyDescent="0.2">
      <c r="A390" s="537"/>
      <c r="B390" s="221"/>
      <c r="C390" s="99"/>
      <c r="D390" s="199"/>
      <c r="E390" s="199"/>
      <c r="F390" s="77"/>
    </row>
    <row r="391" spans="1:6" x14ac:dyDescent="0.2">
      <c r="A391" s="537"/>
      <c r="B391" s="586" t="s">
        <v>1465</v>
      </c>
      <c r="C391" s="99"/>
      <c r="D391" s="587"/>
      <c r="E391" s="587"/>
      <c r="F391" s="77"/>
    </row>
    <row r="392" spans="1:6" x14ac:dyDescent="0.2">
      <c r="A392" s="537"/>
      <c r="B392" s="99" t="s">
        <v>245</v>
      </c>
      <c r="C392" s="99"/>
      <c r="D392" s="244">
        <v>51167.16</v>
      </c>
      <c r="E392" s="244">
        <v>0</v>
      </c>
      <c r="F392" s="77"/>
    </row>
    <row r="393" spans="1:6" x14ac:dyDescent="0.2">
      <c r="A393" s="537"/>
      <c r="B393" s="99" t="s">
        <v>988</v>
      </c>
      <c r="C393" s="99"/>
      <c r="D393" s="244">
        <v>0</v>
      </c>
      <c r="E393" s="244">
        <v>0</v>
      </c>
      <c r="F393" s="77"/>
    </row>
    <row r="394" spans="1:6" x14ac:dyDescent="0.2">
      <c r="A394" s="537"/>
      <c r="B394" s="99" t="s">
        <v>243</v>
      </c>
      <c r="C394" s="99"/>
      <c r="D394" s="244">
        <v>0</v>
      </c>
      <c r="E394" s="244">
        <v>0</v>
      </c>
      <c r="F394" s="77"/>
    </row>
    <row r="395" spans="1:6" x14ac:dyDescent="0.2">
      <c r="A395" s="537"/>
      <c r="B395" s="99" t="s">
        <v>246</v>
      </c>
      <c r="C395" s="99"/>
      <c r="D395" s="244">
        <v>0</v>
      </c>
      <c r="E395" s="244">
        <v>0</v>
      </c>
      <c r="F395" s="77"/>
    </row>
    <row r="396" spans="1:6" ht="13.5" thickBot="1" x14ac:dyDescent="0.25">
      <c r="A396" s="537"/>
      <c r="B396" s="221" t="s">
        <v>334</v>
      </c>
      <c r="C396" s="99"/>
      <c r="D396" s="153">
        <v>51167.16</v>
      </c>
      <c r="E396" s="153">
        <v>0</v>
      </c>
      <c r="F396" s="77"/>
    </row>
    <row r="397" spans="1:6" ht="13.5" thickTop="1" x14ac:dyDescent="0.2">
      <c r="A397" s="537"/>
      <c r="B397" s="99"/>
      <c r="C397" s="99"/>
      <c r="D397" s="537"/>
      <c r="E397" s="537"/>
      <c r="F397" s="77"/>
    </row>
    <row r="398" spans="1:6" x14ac:dyDescent="0.2">
      <c r="A398" s="537"/>
      <c r="B398" s="586" t="s">
        <v>1216</v>
      </c>
      <c r="C398" s="588"/>
      <c r="D398" s="589"/>
      <c r="E398" s="589"/>
      <c r="F398" s="77"/>
    </row>
    <row r="399" spans="1:6" x14ac:dyDescent="0.2">
      <c r="A399" s="537"/>
      <c r="B399" s="588" t="s">
        <v>245</v>
      </c>
      <c r="C399" s="588"/>
      <c r="D399" s="590">
        <v>171084.33</v>
      </c>
      <c r="E399" s="244">
        <v>638270</v>
      </c>
      <c r="F399" s="77"/>
    </row>
    <row r="400" spans="1:6" x14ac:dyDescent="0.2">
      <c r="A400" s="537"/>
      <c r="B400" s="588" t="s">
        <v>576</v>
      </c>
      <c r="C400" s="588"/>
      <c r="D400" s="590">
        <v>120923.84</v>
      </c>
      <c r="E400" s="244">
        <v>27838</v>
      </c>
      <c r="F400" s="77"/>
    </row>
    <row r="401" spans="1:6" x14ac:dyDescent="0.2">
      <c r="A401" s="537"/>
      <c r="B401" s="588" t="s">
        <v>243</v>
      </c>
      <c r="C401" s="588"/>
      <c r="D401" s="590">
        <v>49333.560000000005</v>
      </c>
      <c r="E401" s="244">
        <v>194542</v>
      </c>
      <c r="F401" s="77"/>
    </row>
    <row r="402" spans="1:6" x14ac:dyDescent="0.2">
      <c r="A402" s="537"/>
      <c r="B402" s="588" t="s">
        <v>246</v>
      </c>
      <c r="C402" s="588"/>
      <c r="D402" s="590">
        <v>27996.199999999997</v>
      </c>
      <c r="E402" s="244">
        <v>103564</v>
      </c>
      <c r="F402" s="77"/>
    </row>
    <row r="403" spans="1:6" ht="13.5" thickBot="1" x14ac:dyDescent="0.25">
      <c r="A403" s="537"/>
      <c r="B403" s="221" t="s">
        <v>334</v>
      </c>
      <c r="C403" s="99"/>
      <c r="D403" s="153">
        <v>369337.93</v>
      </c>
      <c r="E403" s="153">
        <v>964214</v>
      </c>
      <c r="F403" s="77"/>
    </row>
    <row r="404" spans="1:6" ht="13.5" thickTop="1" x14ac:dyDescent="0.2">
      <c r="A404" s="560"/>
      <c r="B404" s="221"/>
      <c r="C404" s="99"/>
      <c r="D404" s="199"/>
      <c r="E404" s="199"/>
      <c r="F404" s="77"/>
    </row>
    <row r="405" spans="1:6" x14ac:dyDescent="0.2">
      <c r="A405" s="537"/>
      <c r="B405" s="99"/>
      <c r="C405" s="587"/>
      <c r="D405" s="587"/>
      <c r="E405" s="587"/>
      <c r="F405" s="77"/>
    </row>
    <row r="406" spans="1:6" x14ac:dyDescent="0.2">
      <c r="A406" s="687"/>
      <c r="B406" s="586" t="s">
        <v>1464</v>
      </c>
      <c r="C406" s="588"/>
      <c r="D406" s="589"/>
      <c r="E406" s="589"/>
      <c r="F406" s="77"/>
    </row>
    <row r="407" spans="1:6" x14ac:dyDescent="0.2">
      <c r="A407" s="687"/>
      <c r="B407" s="588" t="s">
        <v>245</v>
      </c>
      <c r="C407" s="588"/>
      <c r="D407" s="590">
        <v>5857.3</v>
      </c>
      <c r="E407" s="244">
        <v>0</v>
      </c>
      <c r="F407" s="77"/>
    </row>
    <row r="408" spans="1:6" x14ac:dyDescent="0.2">
      <c r="A408" s="687"/>
      <c r="B408" s="588" t="s">
        <v>576</v>
      </c>
      <c r="C408" s="588"/>
      <c r="D408" s="590">
        <v>0</v>
      </c>
      <c r="E408" s="244">
        <v>0</v>
      </c>
      <c r="F408" s="77"/>
    </row>
    <row r="409" spans="1:6" x14ac:dyDescent="0.2">
      <c r="A409" s="687"/>
      <c r="B409" s="588" t="s">
        <v>243</v>
      </c>
      <c r="C409" s="588"/>
      <c r="D409" s="590">
        <v>0</v>
      </c>
      <c r="E409" s="244">
        <v>0</v>
      </c>
      <c r="F409" s="77"/>
    </row>
    <row r="410" spans="1:6" x14ac:dyDescent="0.2">
      <c r="A410" s="687"/>
      <c r="B410" s="588" t="s">
        <v>246</v>
      </c>
      <c r="C410" s="588"/>
      <c r="D410" s="590">
        <v>0</v>
      </c>
      <c r="E410" s="244">
        <v>0</v>
      </c>
      <c r="F410" s="77"/>
    </row>
    <row r="411" spans="1:6" ht="13.5" thickBot="1" x14ac:dyDescent="0.25">
      <c r="A411" s="687"/>
      <c r="B411" s="221" t="s">
        <v>334</v>
      </c>
      <c r="C411" s="99"/>
      <c r="D411" s="153">
        <v>5857.3</v>
      </c>
      <c r="E411" s="153">
        <v>0</v>
      </c>
      <c r="F411" s="77"/>
    </row>
    <row r="412" spans="1:6" ht="13.5" thickTop="1" x14ac:dyDescent="0.2">
      <c r="A412" s="687"/>
      <c r="B412" s="221"/>
      <c r="C412" s="99"/>
      <c r="D412" s="199"/>
      <c r="E412" s="199"/>
      <c r="F412" s="77"/>
    </row>
    <row r="413" spans="1:6" x14ac:dyDescent="0.2">
      <c r="A413" s="537"/>
      <c r="B413" s="586" t="s">
        <v>1463</v>
      </c>
      <c r="C413" s="588"/>
      <c r="D413" s="589"/>
      <c r="E413" s="589"/>
      <c r="F413" s="77"/>
    </row>
    <row r="414" spans="1:6" x14ac:dyDescent="0.2">
      <c r="A414" s="537"/>
      <c r="B414" s="588" t="s">
        <v>245</v>
      </c>
      <c r="C414" s="588"/>
      <c r="D414" s="590">
        <v>24405.370000000003</v>
      </c>
      <c r="E414" s="244">
        <v>0</v>
      </c>
      <c r="F414" s="77"/>
    </row>
    <row r="415" spans="1:6" x14ac:dyDescent="0.2">
      <c r="A415" s="537"/>
      <c r="B415" s="588" t="s">
        <v>576</v>
      </c>
      <c r="C415" s="588"/>
      <c r="D415" s="590">
        <v>0</v>
      </c>
      <c r="E415" s="244">
        <v>0</v>
      </c>
      <c r="F415" s="77"/>
    </row>
    <row r="416" spans="1:6" x14ac:dyDescent="0.2">
      <c r="A416" s="537"/>
      <c r="B416" s="588" t="s">
        <v>243</v>
      </c>
      <c r="C416" s="588"/>
      <c r="D416" s="590">
        <v>0</v>
      </c>
      <c r="E416" s="244">
        <v>0</v>
      </c>
      <c r="F416" s="77"/>
    </row>
    <row r="417" spans="1:7" x14ac:dyDescent="0.2">
      <c r="A417" s="537"/>
      <c r="B417" s="588" t="s">
        <v>246</v>
      </c>
      <c r="C417" s="588"/>
      <c r="D417" s="590">
        <v>0</v>
      </c>
      <c r="E417" s="244">
        <v>0</v>
      </c>
      <c r="F417" s="77"/>
    </row>
    <row r="418" spans="1:7" ht="13.5" thickBot="1" x14ac:dyDescent="0.25">
      <c r="A418" s="537"/>
      <c r="B418" s="221" t="s">
        <v>334</v>
      </c>
      <c r="C418" s="99"/>
      <c r="D418" s="153">
        <v>24405.370000000003</v>
      </c>
      <c r="E418" s="153">
        <v>0</v>
      </c>
      <c r="F418" s="77"/>
    </row>
    <row r="419" spans="1:7" ht="13.5" thickTop="1" x14ac:dyDescent="0.2">
      <c r="A419" s="537"/>
      <c r="B419" s="99"/>
      <c r="C419" s="587"/>
      <c r="D419" s="587"/>
      <c r="E419" s="587"/>
      <c r="F419" s="77"/>
    </row>
    <row r="420" spans="1:7" x14ac:dyDescent="0.2">
      <c r="A420" s="687"/>
      <c r="B420" s="586" t="s">
        <v>1438</v>
      </c>
      <c r="C420" s="588"/>
      <c r="D420" s="589"/>
      <c r="E420" s="589"/>
      <c r="F420" s="77"/>
    </row>
    <row r="421" spans="1:7" x14ac:dyDescent="0.2">
      <c r="A421" s="687"/>
      <c r="B421" s="588" t="s">
        <v>245</v>
      </c>
      <c r="C421" s="588"/>
      <c r="D421" s="590">
        <v>401952.46</v>
      </c>
      <c r="E421" s="244">
        <v>0</v>
      </c>
      <c r="F421" s="77"/>
    </row>
    <row r="422" spans="1:7" x14ac:dyDescent="0.2">
      <c r="A422" s="687"/>
      <c r="B422" s="588" t="s">
        <v>576</v>
      </c>
      <c r="C422" s="588"/>
      <c r="D422" s="590">
        <v>0</v>
      </c>
      <c r="E422" s="244">
        <v>0</v>
      </c>
      <c r="F422" s="77"/>
    </row>
    <row r="423" spans="1:7" x14ac:dyDescent="0.2">
      <c r="A423" s="687"/>
      <c r="B423" s="588" t="s">
        <v>243</v>
      </c>
      <c r="C423" s="588"/>
      <c r="D423" s="590">
        <v>90617.69</v>
      </c>
      <c r="E423" s="244">
        <v>0</v>
      </c>
      <c r="F423" s="77"/>
    </row>
    <row r="424" spans="1:7" x14ac:dyDescent="0.2">
      <c r="A424" s="687"/>
      <c r="B424" s="588" t="s">
        <v>246</v>
      </c>
      <c r="C424" s="588"/>
      <c r="D424" s="590">
        <v>79418.86</v>
      </c>
      <c r="E424" s="244">
        <v>0</v>
      </c>
      <c r="F424" s="77"/>
    </row>
    <row r="425" spans="1:7" ht="13.5" thickBot="1" x14ac:dyDescent="0.25">
      <c r="A425" s="687"/>
      <c r="B425" s="221" t="s">
        <v>334</v>
      </c>
      <c r="C425" s="99"/>
      <c r="D425" s="153">
        <v>571989.01</v>
      </c>
      <c r="E425" s="153">
        <v>0</v>
      </c>
      <c r="F425" s="77"/>
    </row>
    <row r="426" spans="1:7" ht="13.5" thickTop="1" x14ac:dyDescent="0.2">
      <c r="A426" s="687"/>
      <c r="B426" s="221"/>
      <c r="C426" s="99"/>
      <c r="D426" s="199"/>
      <c r="E426" s="199"/>
      <c r="F426" s="77"/>
    </row>
    <row r="427" spans="1:7" x14ac:dyDescent="0.2">
      <c r="A427" s="537">
        <f>A323+1</f>
        <v>16</v>
      </c>
      <c r="B427" s="221" t="s">
        <v>583</v>
      </c>
      <c r="C427" s="242"/>
      <c r="D427" s="242"/>
      <c r="E427" s="242"/>
      <c r="F427" s="107" t="s">
        <v>33</v>
      </c>
    </row>
    <row r="428" spans="1:7" x14ac:dyDescent="0.2">
      <c r="A428" s="537"/>
      <c r="B428" s="221"/>
      <c r="C428" s="242"/>
      <c r="D428" s="242"/>
      <c r="E428" s="242"/>
      <c r="F428" s="77"/>
    </row>
    <row r="429" spans="1:7" x14ac:dyDescent="0.2">
      <c r="A429" s="537"/>
      <c r="B429" s="99" t="s">
        <v>248</v>
      </c>
      <c r="C429" s="242"/>
      <c r="D429" s="244">
        <v>708910.62</v>
      </c>
      <c r="E429" s="244">
        <v>675424</v>
      </c>
      <c r="F429" s="77"/>
      <c r="G429" s="14">
        <f>D429/E429</f>
        <v>1.049578664661013</v>
      </c>
    </row>
    <row r="430" spans="1:7" x14ac:dyDescent="0.2">
      <c r="A430" s="537"/>
      <c r="B430" s="99" t="s">
        <v>658</v>
      </c>
      <c r="C430" s="242"/>
      <c r="D430" s="244">
        <v>1180611.45</v>
      </c>
      <c r="E430" s="244">
        <v>1146946</v>
      </c>
      <c r="F430" s="77"/>
    </row>
    <row r="431" spans="1:7" x14ac:dyDescent="0.2">
      <c r="A431" s="537"/>
      <c r="B431" s="99" t="s">
        <v>216</v>
      </c>
      <c r="C431" s="242"/>
      <c r="D431" s="244">
        <v>358892.79</v>
      </c>
      <c r="E431" s="244">
        <v>349885</v>
      </c>
      <c r="F431" s="77"/>
      <c r="G431" s="14">
        <f>D431/E431</f>
        <v>1.0257450019292051</v>
      </c>
    </row>
    <row r="432" spans="1:7" x14ac:dyDescent="0.2">
      <c r="A432" s="537"/>
      <c r="B432" s="99" t="s">
        <v>249</v>
      </c>
      <c r="C432" s="242"/>
      <c r="D432" s="244">
        <v>1376287</v>
      </c>
      <c r="E432" s="244">
        <v>1145799</v>
      </c>
      <c r="F432" s="77"/>
    </row>
    <row r="433" spans="1:6" hidden="1" x14ac:dyDescent="0.2">
      <c r="A433" s="537"/>
      <c r="B433" s="99" t="s">
        <v>577</v>
      </c>
      <c r="C433" s="242"/>
      <c r="D433" s="244"/>
      <c r="E433" s="244"/>
      <c r="F433" s="77"/>
    </row>
    <row r="434" spans="1:6" hidden="1" x14ac:dyDescent="0.2">
      <c r="A434" s="537"/>
      <c r="B434" s="99" t="s">
        <v>578</v>
      </c>
      <c r="C434" s="242"/>
      <c r="D434" s="244"/>
      <c r="E434" s="244"/>
      <c r="F434" s="77"/>
    </row>
    <row r="435" spans="1:6" ht="13.5" thickBot="1" x14ac:dyDescent="0.25">
      <c r="A435" s="537"/>
      <c r="B435" s="221" t="s">
        <v>250</v>
      </c>
      <c r="C435" s="242"/>
      <c r="D435" s="153">
        <v>3624701.86</v>
      </c>
      <c r="E435" s="153">
        <v>3318054</v>
      </c>
      <c r="F435" s="77"/>
    </row>
    <row r="436" spans="1:6" ht="13.5" thickTop="1" x14ac:dyDescent="0.2">
      <c r="A436" s="537"/>
      <c r="B436" s="99"/>
      <c r="C436" s="242"/>
      <c r="D436" s="244"/>
      <c r="E436" s="244"/>
      <c r="F436" s="77"/>
    </row>
    <row r="437" spans="1:6" x14ac:dyDescent="0.2">
      <c r="A437" s="537"/>
      <c r="B437" s="221" t="s">
        <v>251</v>
      </c>
      <c r="C437" s="242"/>
      <c r="D437" s="244"/>
      <c r="E437" s="244"/>
      <c r="F437" s="107" t="s">
        <v>33</v>
      </c>
    </row>
    <row r="438" spans="1:6" x14ac:dyDescent="0.2">
      <c r="A438" s="537"/>
      <c r="B438" s="221"/>
      <c r="C438" s="242"/>
      <c r="D438" s="244"/>
      <c r="E438" s="244"/>
      <c r="F438" s="77"/>
    </row>
    <row r="439" spans="1:6" x14ac:dyDescent="0.2">
      <c r="A439" s="537"/>
      <c r="B439" s="265" t="s">
        <v>659</v>
      </c>
      <c r="C439" s="242"/>
      <c r="D439" s="244"/>
      <c r="E439" s="244"/>
      <c r="F439" s="77"/>
    </row>
    <row r="440" spans="1:6" x14ac:dyDescent="0.2">
      <c r="A440" s="537"/>
      <c r="B440" s="279"/>
      <c r="C440" s="242"/>
      <c r="D440" s="244"/>
      <c r="E440" s="244"/>
      <c r="F440" s="77"/>
    </row>
    <row r="441" spans="1:6" ht="25.5" customHeight="1" x14ac:dyDescent="0.2">
      <c r="A441" s="537"/>
      <c r="B441" s="837" t="s">
        <v>660</v>
      </c>
      <c r="C441" s="837"/>
      <c r="D441" s="837"/>
      <c r="E441" s="837"/>
      <c r="F441" s="77"/>
    </row>
    <row r="442" spans="1:6" x14ac:dyDescent="0.2">
      <c r="A442" s="537"/>
      <c r="B442" s="99"/>
      <c r="C442" s="242"/>
      <c r="D442" s="244"/>
      <c r="E442" s="244"/>
      <c r="F442" s="77"/>
    </row>
    <row r="443" spans="1:6" x14ac:dyDescent="0.2">
      <c r="A443" s="537"/>
      <c r="B443" s="99"/>
      <c r="C443" s="242"/>
      <c r="D443" s="570"/>
      <c r="E443" s="570"/>
      <c r="F443" s="77"/>
    </row>
    <row r="444" spans="1:6" x14ac:dyDescent="0.2">
      <c r="A444" s="537">
        <f>A427+1</f>
        <v>17</v>
      </c>
      <c r="B444" s="221" t="s">
        <v>397</v>
      </c>
      <c r="C444" s="242"/>
      <c r="D444" s="244"/>
      <c r="E444" s="244"/>
      <c r="F444" s="111" t="s">
        <v>26</v>
      </c>
    </row>
    <row r="445" spans="1:6" x14ac:dyDescent="0.2">
      <c r="A445" s="537"/>
      <c r="B445" s="221"/>
      <c r="C445" s="242"/>
      <c r="D445" s="244"/>
      <c r="E445" s="244"/>
      <c r="F445" s="77"/>
    </row>
    <row r="446" spans="1:6" x14ac:dyDescent="0.2">
      <c r="A446" s="537"/>
      <c r="B446" s="99" t="s">
        <v>239</v>
      </c>
      <c r="C446" s="242"/>
      <c r="D446" s="244">
        <v>2125727.1503756703</v>
      </c>
      <c r="E446" s="244">
        <v>2602261.0117847151</v>
      </c>
      <c r="F446" s="77"/>
    </row>
    <row r="447" spans="1:6" x14ac:dyDescent="0.2">
      <c r="A447" s="537"/>
      <c r="B447" s="99" t="s">
        <v>187</v>
      </c>
      <c r="C447" s="242"/>
      <c r="D447" s="244">
        <v>0</v>
      </c>
      <c r="E447" s="244">
        <v>0</v>
      </c>
      <c r="F447" s="77"/>
    </row>
    <row r="448" spans="1:6" x14ac:dyDescent="0.2">
      <c r="A448" s="537"/>
      <c r="B448" s="99" t="s">
        <v>993</v>
      </c>
      <c r="C448" s="242"/>
      <c r="D448" s="244">
        <v>183051.07097359037</v>
      </c>
      <c r="E448" s="244">
        <v>183051.07097359037</v>
      </c>
      <c r="F448" s="77"/>
    </row>
    <row r="449" spans="1:6" hidden="1" x14ac:dyDescent="0.2">
      <c r="A449" s="537"/>
      <c r="B449" s="99" t="s">
        <v>471</v>
      </c>
      <c r="C449" s="242"/>
      <c r="D449" s="244"/>
      <c r="E449" s="244">
        <v>0</v>
      </c>
      <c r="F449" s="77"/>
    </row>
    <row r="450" spans="1:6" hidden="1" x14ac:dyDescent="0.2">
      <c r="A450" s="537"/>
      <c r="B450" s="99" t="s">
        <v>398</v>
      </c>
      <c r="C450" s="242"/>
      <c r="D450" s="244"/>
      <c r="E450" s="244">
        <v>0</v>
      </c>
      <c r="F450" s="77"/>
    </row>
    <row r="451" spans="1:6" ht="13.5" thickBot="1" x14ac:dyDescent="0.25">
      <c r="A451" s="537"/>
      <c r="B451" s="221" t="s">
        <v>399</v>
      </c>
      <c r="C451" s="242"/>
      <c r="D451" s="153">
        <v>2308778.2213492608</v>
      </c>
      <c r="E451" s="153">
        <v>2785312.0827583056</v>
      </c>
      <c r="F451" s="77"/>
    </row>
    <row r="452" spans="1:6" ht="13.5" thickTop="1" x14ac:dyDescent="0.2">
      <c r="A452" s="537"/>
      <c r="B452" s="221"/>
      <c r="C452" s="242"/>
      <c r="D452" s="199"/>
      <c r="E452" s="199"/>
      <c r="F452" s="77"/>
    </row>
    <row r="453" spans="1:6" x14ac:dyDescent="0.2">
      <c r="A453" s="537"/>
      <c r="B453" s="99"/>
      <c r="C453" s="242"/>
      <c r="D453" s="570"/>
      <c r="E453" s="570"/>
      <c r="F453" s="77"/>
    </row>
    <row r="454" spans="1:6" x14ac:dyDescent="0.2">
      <c r="A454" s="537">
        <v>18</v>
      </c>
      <c r="B454" s="221" t="s">
        <v>470</v>
      </c>
      <c r="C454" s="242"/>
      <c r="D454" s="244"/>
      <c r="E454" s="244">
        <v>168</v>
      </c>
      <c r="F454" s="111" t="s">
        <v>385</v>
      </c>
    </row>
    <row r="455" spans="1:6" x14ac:dyDescent="0.2">
      <c r="A455" s="537"/>
      <c r="B455" s="221"/>
      <c r="C455" s="242"/>
      <c r="D455" s="244"/>
      <c r="E455" s="244"/>
      <c r="F455" s="77"/>
    </row>
    <row r="456" spans="1:6" x14ac:dyDescent="0.2">
      <c r="A456" s="537"/>
      <c r="B456" s="99" t="s">
        <v>994</v>
      </c>
      <c r="C456" s="242"/>
      <c r="D456" s="244">
        <v>70941.210000000006</v>
      </c>
      <c r="E456" s="244">
        <v>45345</v>
      </c>
      <c r="F456" s="111" t="s">
        <v>393</v>
      </c>
    </row>
    <row r="457" spans="1:6" x14ac:dyDescent="0.2">
      <c r="A457" s="537"/>
      <c r="B457" s="99" t="s">
        <v>995</v>
      </c>
      <c r="C457" s="242"/>
      <c r="D457" s="244">
        <v>0</v>
      </c>
      <c r="E457" s="244">
        <v>241331</v>
      </c>
      <c r="F457" s="77"/>
    </row>
    <row r="458" spans="1:6" ht="13.5" thickBot="1" x14ac:dyDescent="0.25">
      <c r="A458" s="537"/>
      <c r="B458" s="221" t="s">
        <v>311</v>
      </c>
      <c r="C458" s="242"/>
      <c r="D458" s="153">
        <v>70941.210000000006</v>
      </c>
      <c r="E458" s="153">
        <v>286676</v>
      </c>
      <c r="F458" s="77"/>
    </row>
    <row r="459" spans="1:6" ht="13.5" thickTop="1" x14ac:dyDescent="0.2">
      <c r="A459" s="537"/>
      <c r="B459" s="99">
        <v>169</v>
      </c>
      <c r="C459" s="242"/>
      <c r="D459" s="570"/>
      <c r="E459" s="570"/>
      <c r="F459" s="77"/>
    </row>
    <row r="460" spans="1:6" hidden="1" x14ac:dyDescent="0.2">
      <c r="A460" s="537">
        <f>A454+1</f>
        <v>19</v>
      </c>
      <c r="B460" s="221" t="s">
        <v>581</v>
      </c>
      <c r="C460" s="242"/>
      <c r="D460" s="244"/>
      <c r="E460" s="244"/>
      <c r="F460" s="111" t="s">
        <v>385</v>
      </c>
    </row>
    <row r="461" spans="1:6" hidden="1" x14ac:dyDescent="0.2">
      <c r="A461" s="537"/>
      <c r="B461" s="99"/>
      <c r="C461" s="242"/>
      <c r="D461" s="244"/>
      <c r="E461" s="244"/>
      <c r="F461" s="77"/>
    </row>
    <row r="462" spans="1:6" hidden="1" x14ac:dyDescent="0.2">
      <c r="A462" s="537"/>
      <c r="B462" s="99" t="s">
        <v>319</v>
      </c>
      <c r="C462" s="242"/>
      <c r="D462" s="244" t="e">
        <v>#REF!</v>
      </c>
      <c r="E462" s="244" t="e">
        <v>#REF!</v>
      </c>
      <c r="F462" s="77"/>
    </row>
    <row r="463" spans="1:6" hidden="1" x14ac:dyDescent="0.2">
      <c r="A463" s="537"/>
      <c r="B463" s="99" t="s">
        <v>484</v>
      </c>
      <c r="C463" s="242"/>
      <c r="D463" s="244" t="e">
        <v>#REF!</v>
      </c>
      <c r="E463" s="244" t="e">
        <v>#REF!</v>
      </c>
      <c r="F463" s="77"/>
    </row>
    <row r="464" spans="1:6" ht="13.5" hidden="1" thickBot="1" x14ac:dyDescent="0.25">
      <c r="A464" s="537"/>
      <c r="B464" s="221" t="s">
        <v>320</v>
      </c>
      <c r="C464" s="242"/>
      <c r="D464" s="153" t="e">
        <v>#REF!</v>
      </c>
      <c r="E464" s="153" t="e">
        <v>#REF!</v>
      </c>
      <c r="F464" s="77"/>
    </row>
    <row r="465" spans="1:6" ht="13.5" hidden="1" thickTop="1" x14ac:dyDescent="0.2">
      <c r="A465" s="537"/>
      <c r="B465" s="221"/>
      <c r="C465" s="242"/>
      <c r="D465" s="199"/>
      <c r="E465" s="199"/>
      <c r="F465" s="77"/>
    </row>
    <row r="466" spans="1:6" hidden="1" x14ac:dyDescent="0.2">
      <c r="A466" s="537"/>
      <c r="B466" s="221"/>
      <c r="C466" s="242"/>
      <c r="D466" s="570"/>
      <c r="E466" s="570"/>
      <c r="F466" s="77"/>
    </row>
    <row r="467" spans="1:6" x14ac:dyDescent="0.2">
      <c r="A467" s="537"/>
      <c r="B467" s="99"/>
      <c r="C467" s="242"/>
      <c r="D467" s="570"/>
      <c r="E467" s="570"/>
      <c r="F467" s="77"/>
    </row>
    <row r="468" spans="1:6" x14ac:dyDescent="0.2">
      <c r="A468" s="537">
        <v>19</v>
      </c>
      <c r="B468" s="221" t="s">
        <v>582</v>
      </c>
      <c r="C468" s="242"/>
      <c r="D468" s="244"/>
      <c r="E468" s="244"/>
      <c r="F468" s="111" t="s">
        <v>385</v>
      </c>
    </row>
    <row r="469" spans="1:6" x14ac:dyDescent="0.2">
      <c r="A469" s="537"/>
      <c r="B469" s="221"/>
      <c r="C469" s="242"/>
      <c r="D469" s="244"/>
      <c r="E469" s="244"/>
      <c r="F469" s="77"/>
    </row>
    <row r="470" spans="1:6" x14ac:dyDescent="0.2">
      <c r="A470" s="537"/>
      <c r="B470" s="99" t="s">
        <v>321</v>
      </c>
      <c r="C470" s="242"/>
      <c r="D470" s="244"/>
      <c r="E470" s="244"/>
      <c r="F470" s="77"/>
    </row>
    <row r="471" spans="1:6" x14ac:dyDescent="0.2">
      <c r="A471" s="537"/>
      <c r="B471" s="99"/>
      <c r="C471" s="242"/>
      <c r="D471" s="244"/>
      <c r="E471" s="244"/>
      <c r="F471" s="77"/>
    </row>
    <row r="472" spans="1:6" x14ac:dyDescent="0.2">
      <c r="A472" s="537"/>
      <c r="B472" s="99" t="s">
        <v>58</v>
      </c>
      <c r="C472" s="242"/>
      <c r="D472" s="244">
        <v>264860.7</v>
      </c>
      <c r="E472" s="244">
        <v>365860</v>
      </c>
      <c r="F472" s="77"/>
    </row>
    <row r="473" spans="1:6" x14ac:dyDescent="0.2">
      <c r="A473" s="537"/>
      <c r="B473" s="99" t="s">
        <v>1062</v>
      </c>
      <c r="C473" s="242"/>
      <c r="D473" s="591">
        <v>2269611.09</v>
      </c>
      <c r="E473" s="244">
        <v>1730112</v>
      </c>
      <c r="F473" s="77"/>
    </row>
    <row r="474" spans="1:6" x14ac:dyDescent="0.2">
      <c r="A474" s="537"/>
      <c r="B474" s="99" t="s">
        <v>60</v>
      </c>
      <c r="C474" s="242"/>
      <c r="D474" s="244">
        <v>80289.98</v>
      </c>
      <c r="E474" s="244">
        <v>89014</v>
      </c>
      <c r="F474" s="77"/>
    </row>
    <row r="475" spans="1:6" x14ac:dyDescent="0.2">
      <c r="A475" s="537"/>
      <c r="B475" s="99" t="s">
        <v>61</v>
      </c>
      <c r="C475" s="242"/>
      <c r="D475" s="244">
        <v>5467.63</v>
      </c>
      <c r="E475" s="244">
        <v>36318</v>
      </c>
      <c r="F475" s="77"/>
    </row>
    <row r="476" spans="1:6" x14ac:dyDescent="0.2">
      <c r="A476" s="537"/>
      <c r="B476" s="99" t="s">
        <v>62</v>
      </c>
      <c r="C476" s="242"/>
      <c r="D476" s="244">
        <v>24856.45</v>
      </c>
      <c r="E476" s="244">
        <v>67296</v>
      </c>
      <c r="F476" s="77"/>
    </row>
    <row r="477" spans="1:6" x14ac:dyDescent="0.2">
      <c r="A477" s="537"/>
      <c r="B477" s="99" t="s">
        <v>63</v>
      </c>
      <c r="C477" s="242"/>
      <c r="D477" s="244">
        <v>1492619.3599999999</v>
      </c>
      <c r="E477" s="244">
        <v>2842751</v>
      </c>
      <c r="F477" s="77"/>
    </row>
    <row r="478" spans="1:6" x14ac:dyDescent="0.2">
      <c r="A478" s="537"/>
      <c r="B478" s="99" t="s">
        <v>965</v>
      </c>
      <c r="C478" s="242"/>
      <c r="D478" s="244">
        <v>508249.57</v>
      </c>
      <c r="E478" s="244">
        <v>374384</v>
      </c>
      <c r="F478" s="77"/>
    </row>
    <row r="479" spans="1:6" x14ac:dyDescent="0.2">
      <c r="A479" s="537"/>
      <c r="B479" s="99" t="s">
        <v>966</v>
      </c>
      <c r="C479" s="242"/>
      <c r="D479" s="244">
        <v>0</v>
      </c>
      <c r="E479" s="244">
        <v>3400</v>
      </c>
      <c r="F479" s="77"/>
    </row>
    <row r="480" spans="1:6" x14ac:dyDescent="0.2">
      <c r="A480" s="537"/>
      <c r="B480" s="99" t="s">
        <v>142</v>
      </c>
      <c r="C480" s="242"/>
      <c r="D480" s="244">
        <v>122815.15</v>
      </c>
      <c r="E480" s="244">
        <v>166010</v>
      </c>
      <c r="F480" s="77"/>
    </row>
    <row r="481" spans="1:6" x14ac:dyDescent="0.2">
      <c r="A481" s="537"/>
      <c r="B481" s="99" t="s">
        <v>967</v>
      </c>
      <c r="C481" s="242"/>
      <c r="D481" s="244">
        <v>0</v>
      </c>
      <c r="E481" s="244">
        <v>1266376</v>
      </c>
      <c r="F481" s="77"/>
    </row>
    <row r="482" spans="1:6" x14ac:dyDescent="0.2">
      <c r="A482" s="537"/>
      <c r="B482" s="99" t="s">
        <v>968</v>
      </c>
      <c r="C482" s="242"/>
      <c r="D482" s="244">
        <v>0</v>
      </c>
      <c r="E482" s="244">
        <v>1137000</v>
      </c>
      <c r="F482" s="77"/>
    </row>
    <row r="483" spans="1:6" x14ac:dyDescent="0.2">
      <c r="A483" s="537"/>
      <c r="B483" s="99" t="s">
        <v>969</v>
      </c>
      <c r="C483" s="242"/>
      <c r="D483" s="244">
        <v>0</v>
      </c>
      <c r="E483" s="244">
        <v>440732</v>
      </c>
      <c r="F483" s="77"/>
    </row>
    <row r="484" spans="1:6" x14ac:dyDescent="0.2">
      <c r="A484" s="537"/>
      <c r="B484" s="99" t="s">
        <v>64</v>
      </c>
      <c r="C484" s="242"/>
      <c r="D484" s="244">
        <v>280361.14000000007</v>
      </c>
      <c r="E484" s="244">
        <v>309386</v>
      </c>
      <c r="F484" s="77"/>
    </row>
    <row r="485" spans="1:6" x14ac:dyDescent="0.2">
      <c r="A485" s="537"/>
      <c r="B485" s="99" t="s">
        <v>1005</v>
      </c>
      <c r="C485" s="242"/>
      <c r="D485" s="244">
        <v>320900.58</v>
      </c>
      <c r="E485" s="244"/>
      <c r="F485" s="77"/>
    </row>
    <row r="486" spans="1:6" x14ac:dyDescent="0.2">
      <c r="A486" s="537"/>
      <c r="B486" s="99" t="s">
        <v>65</v>
      </c>
      <c r="C486" s="242"/>
      <c r="D486" s="244">
        <v>40752</v>
      </c>
      <c r="E486" s="244">
        <v>101436</v>
      </c>
      <c r="F486" s="77"/>
    </row>
    <row r="487" spans="1:6" x14ac:dyDescent="0.2">
      <c r="A487" s="537"/>
      <c r="B487" s="99" t="s">
        <v>66</v>
      </c>
      <c r="C487" s="242"/>
      <c r="D487" s="244">
        <v>0</v>
      </c>
      <c r="E487" s="244">
        <v>536361</v>
      </c>
      <c r="F487" s="77"/>
    </row>
    <row r="488" spans="1:6" x14ac:dyDescent="0.2">
      <c r="A488" s="537"/>
      <c r="B488" s="99" t="s">
        <v>67</v>
      </c>
      <c r="C488" s="242"/>
      <c r="D488" s="244">
        <v>40636.58</v>
      </c>
      <c r="E488" s="244">
        <v>-5731</v>
      </c>
      <c r="F488" s="77"/>
    </row>
    <row r="489" spans="1:6" x14ac:dyDescent="0.2">
      <c r="A489" s="537"/>
      <c r="B489" s="99" t="s">
        <v>68</v>
      </c>
      <c r="C489" s="242"/>
      <c r="D489" s="244">
        <v>0</v>
      </c>
      <c r="E489" s="244">
        <v>459911</v>
      </c>
      <c r="F489" s="77"/>
    </row>
    <row r="490" spans="1:6" x14ac:dyDescent="0.2">
      <c r="A490" s="537"/>
      <c r="B490" s="99" t="s">
        <v>970</v>
      </c>
      <c r="C490" s="242"/>
      <c r="D490" s="244">
        <v>4814502.62</v>
      </c>
      <c r="E490" s="244">
        <v>2038741.23</v>
      </c>
      <c r="F490" s="77"/>
    </row>
    <row r="491" spans="1:6" x14ac:dyDescent="0.2">
      <c r="A491" s="537"/>
      <c r="B491" s="99" t="s">
        <v>141</v>
      </c>
      <c r="C491" s="242"/>
      <c r="D491" s="244">
        <v>958104.46</v>
      </c>
      <c r="E491" s="244">
        <v>361873</v>
      </c>
      <c r="F491" s="77"/>
    </row>
    <row r="492" spans="1:6" x14ac:dyDescent="0.2">
      <c r="A492" s="537"/>
      <c r="B492" s="99" t="s">
        <v>69</v>
      </c>
      <c r="C492" s="242"/>
      <c r="D492" s="244">
        <v>2882.15</v>
      </c>
      <c r="E492" s="244">
        <v>2335</v>
      </c>
      <c r="F492" s="77"/>
    </row>
    <row r="493" spans="1:6" x14ac:dyDescent="0.2">
      <c r="A493" s="537"/>
      <c r="B493" s="99" t="s">
        <v>971</v>
      </c>
      <c r="C493" s="242"/>
      <c r="D493" s="244">
        <v>200193.61</v>
      </c>
      <c r="E493" s="244">
        <v>376082</v>
      </c>
      <c r="F493" s="77"/>
    </row>
    <row r="494" spans="1:6" x14ac:dyDescent="0.2">
      <c r="A494" s="537"/>
      <c r="B494" s="99" t="s">
        <v>71</v>
      </c>
      <c r="C494" s="242"/>
      <c r="D494" s="244">
        <v>0</v>
      </c>
      <c r="E494" s="244">
        <v>1767052</v>
      </c>
      <c r="F494" s="77"/>
    </row>
    <row r="495" spans="1:6" x14ac:dyDescent="0.2">
      <c r="A495" s="537"/>
      <c r="B495" s="99" t="s">
        <v>972</v>
      </c>
      <c r="C495" s="242"/>
      <c r="D495" s="244">
        <v>44215.049999999996</v>
      </c>
      <c r="E495" s="244">
        <v>36327</v>
      </c>
      <c r="F495" s="77"/>
    </row>
    <row r="496" spans="1:6" x14ac:dyDescent="0.2">
      <c r="A496" s="537"/>
      <c r="B496" s="99" t="s">
        <v>140</v>
      </c>
      <c r="C496" s="242"/>
      <c r="D496" s="244">
        <v>442083.48</v>
      </c>
      <c r="E496" s="244">
        <v>671100</v>
      </c>
      <c r="F496" s="77"/>
    </row>
    <row r="497" spans="1:6" x14ac:dyDescent="0.2">
      <c r="A497" s="537"/>
      <c r="B497" s="99" t="s">
        <v>973</v>
      </c>
      <c r="C497" s="242"/>
      <c r="D497" s="244">
        <v>2601879.29</v>
      </c>
      <c r="E497" s="244">
        <v>4239138</v>
      </c>
      <c r="F497" s="77"/>
    </row>
    <row r="498" spans="1:6" x14ac:dyDescent="0.2">
      <c r="A498" s="537"/>
      <c r="B498" s="99" t="s">
        <v>974</v>
      </c>
      <c r="C498" s="242"/>
      <c r="D498" s="244">
        <v>3065534.91</v>
      </c>
      <c r="E498" s="244">
        <v>1228694</v>
      </c>
      <c r="F498" s="77"/>
    </row>
    <row r="499" spans="1:6" x14ac:dyDescent="0.2">
      <c r="A499" s="537"/>
      <c r="B499" s="99" t="s">
        <v>975</v>
      </c>
      <c r="C499" s="242"/>
      <c r="D499" s="244">
        <v>321819.72000000003</v>
      </c>
      <c r="E499" s="244">
        <v>463025</v>
      </c>
      <c r="F499" s="77"/>
    </row>
    <row r="500" spans="1:6" x14ac:dyDescent="0.2">
      <c r="A500" s="537"/>
      <c r="B500" s="99"/>
      <c r="C500" s="242"/>
      <c r="D500" s="591"/>
      <c r="E500" s="244"/>
      <c r="F500" s="77"/>
    </row>
    <row r="501" spans="1:6" ht="13.5" thickBot="1" x14ac:dyDescent="0.25">
      <c r="A501" s="537"/>
      <c r="B501" s="99"/>
      <c r="C501" s="242"/>
      <c r="D501" s="153">
        <v>17902635.520000003</v>
      </c>
      <c r="E501" s="153">
        <v>21104983.23</v>
      </c>
      <c r="F501" s="77"/>
    </row>
    <row r="502" spans="1:6" ht="13.5" thickTop="1" x14ac:dyDescent="0.2">
      <c r="A502" s="537"/>
      <c r="B502" s="279"/>
      <c r="C502" s="242"/>
      <c r="D502" s="199"/>
      <c r="E502" s="199"/>
      <c r="F502" s="77"/>
    </row>
    <row r="503" spans="1:6" x14ac:dyDescent="0.2">
      <c r="A503" s="537"/>
      <c r="B503" s="99"/>
      <c r="C503" s="242"/>
      <c r="D503" s="199"/>
      <c r="E503" s="199"/>
      <c r="F503" s="77"/>
    </row>
    <row r="504" spans="1:6" x14ac:dyDescent="0.2">
      <c r="A504" s="537"/>
      <c r="B504" s="99"/>
      <c r="C504" s="242"/>
      <c r="D504" s="199"/>
      <c r="E504" s="199"/>
      <c r="F504" s="77"/>
    </row>
    <row r="505" spans="1:6" x14ac:dyDescent="0.2">
      <c r="A505" s="537">
        <f>A468+1</f>
        <v>20</v>
      </c>
      <c r="B505" s="221" t="s">
        <v>400</v>
      </c>
      <c r="C505" s="242"/>
      <c r="D505" s="244"/>
      <c r="E505" s="244"/>
      <c r="F505" s="111" t="s">
        <v>26</v>
      </c>
    </row>
    <row r="506" spans="1:6" x14ac:dyDescent="0.2">
      <c r="A506" s="537"/>
      <c r="B506" s="221"/>
      <c r="C506" s="242"/>
      <c r="D506" s="244"/>
      <c r="E506" s="244"/>
      <c r="F506" s="77"/>
    </row>
    <row r="507" spans="1:6" x14ac:dyDescent="0.2">
      <c r="A507" s="537"/>
      <c r="B507" s="99" t="s">
        <v>239</v>
      </c>
      <c r="C507" s="242"/>
      <c r="D507" s="244">
        <v>74033.5</v>
      </c>
      <c r="E507" s="244">
        <v>-21966</v>
      </c>
      <c r="F507" s="77"/>
    </row>
    <row r="508" spans="1:6" hidden="1" x14ac:dyDescent="0.2">
      <c r="A508" s="537"/>
      <c r="B508" s="99" t="s">
        <v>187</v>
      </c>
      <c r="C508" s="242"/>
      <c r="D508" s="244">
        <v>0</v>
      </c>
      <c r="E508" s="244">
        <v>0</v>
      </c>
      <c r="F508" s="77"/>
    </row>
    <row r="509" spans="1:6" hidden="1" x14ac:dyDescent="0.2">
      <c r="A509" s="537"/>
      <c r="B509" s="99" t="s">
        <v>600</v>
      </c>
      <c r="C509" s="242"/>
      <c r="D509" s="244">
        <v>0</v>
      </c>
      <c r="E509" s="244">
        <v>0</v>
      </c>
      <c r="F509" s="77"/>
    </row>
    <row r="510" spans="1:6" hidden="1" x14ac:dyDescent="0.2">
      <c r="A510" s="537"/>
      <c r="B510" s="99" t="s">
        <v>401</v>
      </c>
      <c r="C510" s="242"/>
      <c r="D510" s="244">
        <v>0</v>
      </c>
      <c r="E510" s="244">
        <v>0</v>
      </c>
      <c r="F510" s="77"/>
    </row>
    <row r="511" spans="1:6" hidden="1" x14ac:dyDescent="0.2">
      <c r="A511" s="537"/>
      <c r="B511" s="99" t="s">
        <v>186</v>
      </c>
      <c r="C511" s="242"/>
      <c r="D511" s="244">
        <v>0</v>
      </c>
      <c r="E511" s="244">
        <v>0</v>
      </c>
      <c r="F511" s="77"/>
    </row>
    <row r="512" spans="1:6" ht="13.5" thickBot="1" x14ac:dyDescent="0.25">
      <c r="A512" s="537"/>
      <c r="B512" s="221" t="s">
        <v>402</v>
      </c>
      <c r="C512" s="242"/>
      <c r="D512" s="153">
        <v>74033.5</v>
      </c>
      <c r="E512" s="153">
        <v>-21966</v>
      </c>
      <c r="F512" s="77"/>
    </row>
    <row r="513" spans="1:6" ht="13.5" thickTop="1" x14ac:dyDescent="0.2">
      <c r="A513" s="537"/>
      <c r="B513" s="221"/>
      <c r="C513" s="242"/>
      <c r="D513" s="199"/>
      <c r="E513" s="199"/>
      <c r="F513" s="77"/>
    </row>
    <row r="514" spans="1:6" x14ac:dyDescent="0.2">
      <c r="A514" s="537"/>
      <c r="B514" s="99"/>
      <c r="C514" s="242"/>
      <c r="D514" s="570"/>
      <c r="E514" s="570"/>
      <c r="F514" s="77"/>
    </row>
    <row r="515" spans="1:6" x14ac:dyDescent="0.2">
      <c r="A515" s="537">
        <f>A505+1</f>
        <v>21</v>
      </c>
      <c r="B515" s="221" t="s">
        <v>0</v>
      </c>
      <c r="C515" s="242"/>
      <c r="D515" s="244"/>
      <c r="E515" s="244"/>
      <c r="F515" s="112" t="s">
        <v>446</v>
      </c>
    </row>
    <row r="516" spans="1:6" x14ac:dyDescent="0.2">
      <c r="A516" s="537"/>
      <c r="B516" s="221"/>
      <c r="C516" s="242"/>
      <c r="D516" s="244"/>
      <c r="E516" s="244"/>
      <c r="F516" s="77"/>
    </row>
    <row r="517" spans="1:6" x14ac:dyDescent="0.2">
      <c r="A517" s="537"/>
      <c r="B517" s="99" t="s">
        <v>239</v>
      </c>
      <c r="C517" s="242"/>
      <c r="D517" s="244">
        <v>337646.79087658186</v>
      </c>
      <c r="E517" s="244">
        <v>0</v>
      </c>
      <c r="F517" s="77"/>
    </row>
    <row r="518" spans="1:6" x14ac:dyDescent="0.2">
      <c r="A518" s="537"/>
      <c r="B518" s="279"/>
      <c r="C518" s="242"/>
      <c r="D518" s="199"/>
      <c r="E518" s="199"/>
      <c r="F518" s="77"/>
    </row>
    <row r="519" spans="1:6" hidden="1" x14ac:dyDescent="0.2">
      <c r="A519" s="537"/>
      <c r="B519" s="221"/>
      <c r="C519" s="242"/>
      <c r="D519" s="199"/>
      <c r="E519" s="199"/>
      <c r="F519" s="77"/>
    </row>
    <row r="520" spans="1:6" hidden="1" x14ac:dyDescent="0.2">
      <c r="A520" s="537"/>
      <c r="B520" s="99"/>
      <c r="C520" s="242"/>
      <c r="D520" s="570"/>
      <c r="E520" s="570"/>
      <c r="F520" s="77"/>
    </row>
    <row r="521" spans="1:6" hidden="1" x14ac:dyDescent="0.2">
      <c r="A521" s="537">
        <f>A515+1</f>
        <v>22</v>
      </c>
      <c r="B521" s="221" t="s">
        <v>1</v>
      </c>
      <c r="C521" s="242"/>
      <c r="D521" s="244"/>
      <c r="E521" s="244"/>
      <c r="F521" s="111" t="s">
        <v>24</v>
      </c>
    </row>
    <row r="522" spans="1:6" hidden="1" x14ac:dyDescent="0.2">
      <c r="A522" s="537"/>
      <c r="B522" s="221"/>
      <c r="C522" s="242"/>
      <c r="D522" s="244"/>
      <c r="E522" s="244"/>
      <c r="F522" s="77"/>
    </row>
    <row r="523" spans="1:6" hidden="1" x14ac:dyDescent="0.2">
      <c r="A523" s="537"/>
      <c r="B523" s="99" t="s">
        <v>472</v>
      </c>
      <c r="C523" s="242"/>
      <c r="D523" s="244" t="e">
        <v>#REF!</v>
      </c>
      <c r="E523" s="244" t="e">
        <v>#REF!</v>
      </c>
      <c r="F523" s="77"/>
    </row>
    <row r="524" spans="1:6" hidden="1" x14ac:dyDescent="0.2">
      <c r="A524" s="537"/>
      <c r="B524" s="99" t="s">
        <v>2</v>
      </c>
      <c r="C524" s="242"/>
      <c r="D524" s="244" t="e">
        <v>#REF!</v>
      </c>
      <c r="E524" s="244" t="e">
        <v>#REF!</v>
      </c>
      <c r="F524" s="77"/>
    </row>
    <row r="525" spans="1:6" hidden="1" x14ac:dyDescent="0.2">
      <c r="A525" s="537"/>
      <c r="B525" s="99" t="s">
        <v>186</v>
      </c>
      <c r="C525" s="242"/>
      <c r="D525" s="244" t="e">
        <v>#REF!</v>
      </c>
      <c r="E525" s="244" t="e">
        <v>#REF!</v>
      </c>
      <c r="F525" s="77"/>
    </row>
    <row r="526" spans="1:6" hidden="1" x14ac:dyDescent="0.2">
      <c r="A526" s="537"/>
      <c r="B526" s="99" t="s">
        <v>411</v>
      </c>
      <c r="C526" s="242"/>
      <c r="D526" s="244" t="e">
        <v>#REF!</v>
      </c>
      <c r="E526" s="244" t="e">
        <v>#REF!</v>
      </c>
      <c r="F526" s="77"/>
    </row>
    <row r="527" spans="1:6" ht="13.5" hidden="1" thickBot="1" x14ac:dyDescent="0.25">
      <c r="A527" s="537"/>
      <c r="B527" s="221" t="s">
        <v>3</v>
      </c>
      <c r="C527" s="242"/>
      <c r="D527" s="153" t="e">
        <v>#REF!</v>
      </c>
      <c r="E527" s="153" t="e">
        <v>#REF!</v>
      </c>
      <c r="F527" s="77"/>
    </row>
    <row r="528" spans="1:6" hidden="1" x14ac:dyDescent="0.2">
      <c r="A528" s="537"/>
      <c r="B528" s="221"/>
      <c r="C528" s="242"/>
      <c r="D528" s="199"/>
      <c r="E528" s="199"/>
      <c r="F528" s="77"/>
    </row>
    <row r="529" spans="1:11" x14ac:dyDescent="0.2">
      <c r="A529" s="537"/>
      <c r="B529" s="99"/>
      <c r="C529" s="242"/>
      <c r="D529" s="570"/>
      <c r="E529" s="570"/>
      <c r="F529" s="77"/>
    </row>
    <row r="530" spans="1:11" x14ac:dyDescent="0.2">
      <c r="A530" s="537">
        <f>A515+1</f>
        <v>22</v>
      </c>
      <c r="B530" s="221" t="s">
        <v>443</v>
      </c>
      <c r="C530" s="242"/>
      <c r="D530" s="244"/>
      <c r="E530" s="244"/>
      <c r="F530" s="107" t="s">
        <v>34</v>
      </c>
    </row>
    <row r="531" spans="1:11" x14ac:dyDescent="0.2">
      <c r="A531" s="537"/>
      <c r="B531" s="221"/>
      <c r="C531" s="242"/>
      <c r="D531" s="244"/>
      <c r="E531" s="244"/>
    </row>
    <row r="532" spans="1:11" x14ac:dyDescent="0.2">
      <c r="A532" s="537"/>
      <c r="B532" s="99" t="s">
        <v>283</v>
      </c>
      <c r="C532" s="242"/>
      <c r="D532" s="244">
        <v>-3700003.1585260103</v>
      </c>
      <c r="E532" s="244">
        <v>-28347941.942758307</v>
      </c>
      <c r="G532" s="106"/>
      <c r="H532" s="106"/>
      <c r="I532" s="106"/>
      <c r="J532" s="106"/>
      <c r="K532" s="106"/>
    </row>
    <row r="533" spans="1:11" x14ac:dyDescent="0.2">
      <c r="A533" s="537"/>
      <c r="B533" s="99" t="s">
        <v>284</v>
      </c>
      <c r="C533" s="242"/>
      <c r="D533" s="244"/>
      <c r="E533" s="244"/>
      <c r="G533" s="106"/>
      <c r="H533" s="106"/>
      <c r="I533" s="106"/>
      <c r="J533" s="106"/>
      <c r="K533" s="106"/>
    </row>
    <row r="534" spans="1:11" x14ac:dyDescent="0.2">
      <c r="A534" s="537"/>
      <c r="B534" s="99" t="s">
        <v>11</v>
      </c>
      <c r="C534" s="242"/>
      <c r="D534" s="244">
        <v>2308778.2213492608</v>
      </c>
      <c r="E534" s="244">
        <v>2785312.0827583056</v>
      </c>
      <c r="G534" s="106"/>
      <c r="H534" s="106"/>
      <c r="I534" s="106"/>
      <c r="J534" s="106"/>
      <c r="K534" s="106"/>
    </row>
    <row r="535" spans="1:11" x14ac:dyDescent="0.2">
      <c r="A535" s="537"/>
      <c r="B535" s="99" t="s">
        <v>84</v>
      </c>
      <c r="C535" s="242"/>
      <c r="D535" s="244">
        <v>-74033.5</v>
      </c>
      <c r="E535" s="244">
        <v>21966</v>
      </c>
      <c r="G535" s="106"/>
      <c r="H535" s="106"/>
      <c r="I535" s="106"/>
      <c r="J535" s="106"/>
      <c r="K535" s="106"/>
    </row>
    <row r="536" spans="1:11" x14ac:dyDescent="0.2">
      <c r="A536" s="537"/>
      <c r="B536" s="99" t="s">
        <v>709</v>
      </c>
      <c r="C536" s="242"/>
      <c r="D536" s="244">
        <v>257000</v>
      </c>
      <c r="E536" s="244">
        <v>224001</v>
      </c>
      <c r="G536" s="106"/>
      <c r="H536" s="106"/>
      <c r="I536" s="106"/>
      <c r="J536" s="106"/>
      <c r="K536" s="106"/>
    </row>
    <row r="537" spans="1:11" x14ac:dyDescent="0.2">
      <c r="A537" s="537"/>
      <c r="B537" s="99" t="s">
        <v>708</v>
      </c>
      <c r="C537" s="242"/>
      <c r="D537" s="244">
        <v>186989.06630015845</v>
      </c>
      <c r="E537" s="244">
        <v>10777736</v>
      </c>
    </row>
    <row r="538" spans="1:11" x14ac:dyDescent="0.2">
      <c r="A538" s="537"/>
      <c r="B538" s="99" t="s">
        <v>124</v>
      </c>
      <c r="C538" s="242"/>
      <c r="D538" s="244">
        <v>0</v>
      </c>
      <c r="E538" s="244">
        <v>0</v>
      </c>
    </row>
    <row r="539" spans="1:11" x14ac:dyDescent="0.2">
      <c r="A539" s="537"/>
      <c r="B539" s="99" t="s">
        <v>710</v>
      </c>
      <c r="C539" s="242"/>
      <c r="D539" s="232">
        <v>0</v>
      </c>
      <c r="E539" s="232">
        <v>0</v>
      </c>
    </row>
    <row r="540" spans="1:11" x14ac:dyDescent="0.2">
      <c r="A540" s="537"/>
      <c r="B540" s="221" t="s">
        <v>285</v>
      </c>
      <c r="C540" s="242"/>
      <c r="D540" s="574">
        <v>-1021269</v>
      </c>
      <c r="E540" s="574">
        <v>-14538927</v>
      </c>
    </row>
    <row r="541" spans="1:11" x14ac:dyDescent="0.2">
      <c r="A541" s="537"/>
      <c r="B541" s="221"/>
      <c r="C541" s="242"/>
      <c r="D541" s="244"/>
      <c r="E541" s="244"/>
    </row>
    <row r="542" spans="1:11" x14ac:dyDescent="0.2">
      <c r="A542" s="537"/>
      <c r="B542" s="99" t="s">
        <v>182</v>
      </c>
      <c r="C542" s="242"/>
      <c r="D542" s="244">
        <v>-25288.5</v>
      </c>
      <c r="E542" s="244">
        <v>-87651</v>
      </c>
    </row>
    <row r="543" spans="1:11" x14ac:dyDescent="0.2">
      <c r="A543" s="537"/>
      <c r="B543" s="99" t="s">
        <v>457</v>
      </c>
      <c r="C543" s="242"/>
      <c r="D543" s="244">
        <v>1241098</v>
      </c>
      <c r="E543" s="244">
        <v>10526610</v>
      </c>
      <c r="G543" s="108"/>
    </row>
    <row r="544" spans="1:11" x14ac:dyDescent="0.2">
      <c r="A544" s="537"/>
      <c r="B544" s="99" t="s">
        <v>712</v>
      </c>
      <c r="C544" s="242"/>
      <c r="D544" s="244">
        <v>-292553.87000000011</v>
      </c>
      <c r="E544" s="244">
        <v>468848</v>
      </c>
    </row>
    <row r="545" spans="1:7" x14ac:dyDescent="0.2">
      <c r="A545" s="537"/>
      <c r="B545" s="99" t="s">
        <v>253</v>
      </c>
      <c r="C545" s="242"/>
      <c r="D545" s="244">
        <v>-691129.41000000015</v>
      </c>
      <c r="E545" s="244">
        <v>3858538</v>
      </c>
      <c r="G545" s="108"/>
    </row>
    <row r="546" spans="1:7" x14ac:dyDescent="0.2">
      <c r="A546" s="537"/>
      <c r="B546" s="99" t="s">
        <v>711</v>
      </c>
      <c r="C546" s="242"/>
      <c r="D546" s="244">
        <v>-186989.06630015845</v>
      </c>
      <c r="E546" s="244">
        <v>-10777736</v>
      </c>
      <c r="G546" s="108"/>
    </row>
    <row r="547" spans="1:7" x14ac:dyDescent="0.2">
      <c r="A547" s="537"/>
      <c r="B547" s="99" t="s">
        <v>462</v>
      </c>
      <c r="C547" s="242"/>
      <c r="D547" s="244">
        <v>123049.56000000006</v>
      </c>
      <c r="E547" s="244">
        <v>1486582</v>
      </c>
      <c r="G547" s="108"/>
    </row>
    <row r="548" spans="1:7" ht="13.5" thickBot="1" x14ac:dyDescent="0.25">
      <c r="A548" s="537"/>
      <c r="B548" s="221" t="s">
        <v>286</v>
      </c>
      <c r="C548" s="242"/>
      <c r="D548" s="153">
        <v>-853082</v>
      </c>
      <c r="E548" s="153">
        <v>-9063736</v>
      </c>
      <c r="G548" s="271"/>
    </row>
    <row r="549" spans="1:7" ht="13.5" thickTop="1" x14ac:dyDescent="0.2">
      <c r="A549" s="537"/>
      <c r="B549" s="221"/>
      <c r="C549" s="242"/>
      <c r="D549" s="244"/>
      <c r="E549" s="244"/>
    </row>
    <row r="550" spans="1:7" hidden="1" x14ac:dyDescent="0.2">
      <c r="A550" s="537"/>
      <c r="B550" s="221"/>
      <c r="C550" s="242"/>
      <c r="D550" s="570"/>
      <c r="E550" s="570"/>
    </row>
    <row r="551" spans="1:7" hidden="1" x14ac:dyDescent="0.2">
      <c r="A551" s="537"/>
      <c r="B551" s="221" t="s">
        <v>595</v>
      </c>
      <c r="C551" s="242"/>
      <c r="D551" s="244"/>
      <c r="E551" s="244"/>
      <c r="F551" s="107" t="s">
        <v>389</v>
      </c>
    </row>
    <row r="552" spans="1:7" hidden="1" x14ac:dyDescent="0.2">
      <c r="A552" s="537"/>
      <c r="B552" s="99"/>
      <c r="C552" s="242"/>
      <c r="D552" s="244"/>
      <c r="E552" s="244"/>
    </row>
    <row r="553" spans="1:7" hidden="1" x14ac:dyDescent="0.2">
      <c r="A553" s="537"/>
      <c r="B553" s="279" t="s">
        <v>447</v>
      </c>
      <c r="C553" s="242"/>
      <c r="D553" s="244"/>
      <c r="E553" s="244"/>
    </row>
    <row r="554" spans="1:7" hidden="1" x14ac:dyDescent="0.2">
      <c r="A554" s="537"/>
      <c r="B554" s="99"/>
      <c r="C554" s="242"/>
      <c r="D554" s="244"/>
      <c r="E554" s="244"/>
    </row>
    <row r="555" spans="1:7" hidden="1" x14ac:dyDescent="0.2">
      <c r="A555" s="537"/>
      <c r="B555" s="99" t="s">
        <v>1003</v>
      </c>
      <c r="C555" s="242"/>
      <c r="D555" s="244">
        <v>-45645</v>
      </c>
      <c r="E555" s="244">
        <v>1603</v>
      </c>
    </row>
    <row r="556" spans="1:7" hidden="1" x14ac:dyDescent="0.2">
      <c r="A556" s="537"/>
      <c r="B556" s="99" t="s">
        <v>1004</v>
      </c>
      <c r="C556" s="242"/>
      <c r="D556" s="244">
        <v>1446</v>
      </c>
      <c r="E556" s="244">
        <v>1817465</v>
      </c>
    </row>
    <row r="557" spans="1:7" hidden="1" x14ac:dyDescent="0.2">
      <c r="A557" s="537"/>
      <c r="B557" s="99" t="s">
        <v>1024</v>
      </c>
      <c r="C557" s="242"/>
      <c r="D557" s="244">
        <v>813794</v>
      </c>
      <c r="E557" s="244">
        <v>0</v>
      </c>
    </row>
    <row r="558" spans="1:7" ht="13.5" hidden="1" thickBot="1" x14ac:dyDescent="0.25">
      <c r="A558" s="537"/>
      <c r="B558" s="221" t="s">
        <v>451</v>
      </c>
      <c r="C558" s="242"/>
      <c r="D558" s="153">
        <v>769595</v>
      </c>
      <c r="E558" s="153">
        <v>1819068</v>
      </c>
    </row>
    <row r="559" spans="1:7" ht="13.5" hidden="1" thickTop="1" x14ac:dyDescent="0.2">
      <c r="A559" s="537"/>
      <c r="B559" s="99"/>
      <c r="C559" s="242"/>
      <c r="D559" s="244"/>
      <c r="E559" s="244"/>
    </row>
    <row r="560" spans="1:7" hidden="1" x14ac:dyDescent="0.2">
      <c r="A560" s="537"/>
      <c r="B560" s="99"/>
      <c r="C560" s="242"/>
      <c r="D560" s="570"/>
      <c r="E560" s="570"/>
    </row>
    <row r="561" spans="1:6" hidden="1" x14ac:dyDescent="0.2">
      <c r="A561" s="537">
        <f>A551+1</f>
        <v>1</v>
      </c>
      <c r="B561" s="221" t="s">
        <v>444</v>
      </c>
      <c r="C561" s="242"/>
      <c r="D561" s="244"/>
      <c r="E561" s="244"/>
      <c r="F561" s="107" t="s">
        <v>35</v>
      </c>
    </row>
    <row r="562" spans="1:6" hidden="1" x14ac:dyDescent="0.2">
      <c r="A562" s="537"/>
      <c r="B562" s="99"/>
      <c r="C562" s="242"/>
      <c r="D562" s="244"/>
      <c r="E562" s="244"/>
    </row>
    <row r="563" spans="1:6" hidden="1" x14ac:dyDescent="0.2">
      <c r="A563" s="537"/>
      <c r="B563" s="99" t="s">
        <v>698</v>
      </c>
      <c r="C563" s="592" t="s">
        <v>452</v>
      </c>
      <c r="D563" s="244"/>
      <c r="E563" s="244"/>
    </row>
    <row r="564" spans="1:6" hidden="1" x14ac:dyDescent="0.2">
      <c r="A564" s="537"/>
      <c r="B564" s="99" t="s">
        <v>338</v>
      </c>
      <c r="C564" s="242"/>
      <c r="D564" s="244"/>
      <c r="E564" s="244"/>
    </row>
    <row r="565" spans="1:6" hidden="1" x14ac:dyDescent="0.2">
      <c r="A565" s="537"/>
      <c r="B565" s="99" t="s">
        <v>339</v>
      </c>
      <c r="C565" s="242"/>
      <c r="D565" s="237"/>
      <c r="E565" s="237"/>
    </row>
    <row r="566" spans="1:6" hidden="1" x14ac:dyDescent="0.2">
      <c r="A566" s="537"/>
      <c r="B566" s="99" t="s">
        <v>340</v>
      </c>
      <c r="C566" s="242"/>
      <c r="D566" s="232"/>
      <c r="E566" s="232"/>
    </row>
    <row r="567" spans="1:6" ht="13.5" hidden="1" thickBot="1" x14ac:dyDescent="0.25">
      <c r="A567" s="537"/>
      <c r="B567" s="221" t="s">
        <v>4</v>
      </c>
      <c r="C567" s="242"/>
      <c r="D567" s="256"/>
      <c r="E567" s="256"/>
    </row>
    <row r="568" spans="1:6" hidden="1" x14ac:dyDescent="0.2">
      <c r="A568" s="537"/>
      <c r="B568" s="99"/>
      <c r="C568" s="242"/>
      <c r="D568" s="244"/>
      <c r="E568" s="244"/>
    </row>
    <row r="569" spans="1:6" ht="38.25" hidden="1" x14ac:dyDescent="0.2">
      <c r="A569" s="537"/>
      <c r="B569" s="279" t="s">
        <v>5</v>
      </c>
      <c r="C569" s="242"/>
      <c r="D569" s="244"/>
      <c r="E569" s="244"/>
    </row>
    <row r="570" spans="1:6" hidden="1" x14ac:dyDescent="0.2">
      <c r="A570" s="537"/>
      <c r="B570" s="99"/>
      <c r="C570" s="242"/>
      <c r="D570" s="244"/>
      <c r="E570" s="244"/>
    </row>
    <row r="571" spans="1:6" hidden="1" x14ac:dyDescent="0.2">
      <c r="A571" s="537"/>
      <c r="B571" s="99"/>
      <c r="C571" s="242"/>
      <c r="D571" s="570"/>
      <c r="E571" s="570"/>
    </row>
    <row r="572" spans="1:6" hidden="1" x14ac:dyDescent="0.2">
      <c r="A572" s="537">
        <f>A551+1</f>
        <v>1</v>
      </c>
      <c r="B572" s="221" t="s">
        <v>44</v>
      </c>
      <c r="C572" s="242"/>
      <c r="D572" s="244"/>
      <c r="E572" s="244"/>
      <c r="F572" s="111" t="s">
        <v>18</v>
      </c>
    </row>
    <row r="573" spans="1:6" hidden="1" x14ac:dyDescent="0.2">
      <c r="A573" s="537"/>
      <c r="B573" s="99"/>
      <c r="C573" s="242"/>
      <c r="D573" s="244"/>
      <c r="E573" s="244"/>
      <c r="F573" s="77"/>
    </row>
    <row r="574" spans="1:6" ht="38.25" hidden="1" x14ac:dyDescent="0.2">
      <c r="A574" s="537"/>
      <c r="B574" s="279" t="s">
        <v>45</v>
      </c>
      <c r="C574" s="242"/>
      <c r="D574" s="244"/>
      <c r="E574" s="244"/>
      <c r="F574" s="77"/>
    </row>
    <row r="575" spans="1:6" hidden="1" x14ac:dyDescent="0.2">
      <c r="A575" s="537"/>
      <c r="B575" s="99"/>
      <c r="C575" s="242"/>
      <c r="D575" s="244"/>
      <c r="E575" s="244"/>
      <c r="F575" s="77"/>
    </row>
    <row r="576" spans="1:6" hidden="1" x14ac:dyDescent="0.2">
      <c r="A576" s="537">
        <v>47.1</v>
      </c>
      <c r="B576" s="221" t="s">
        <v>50</v>
      </c>
      <c r="C576" s="242"/>
      <c r="D576" s="244"/>
      <c r="E576" s="244"/>
      <c r="F576" s="77"/>
    </row>
    <row r="577" spans="1:6" hidden="1" x14ac:dyDescent="0.2">
      <c r="A577" s="537"/>
      <c r="B577" s="99"/>
      <c r="C577" s="242"/>
      <c r="D577" s="244"/>
      <c r="E577" s="244"/>
      <c r="F577" s="77"/>
    </row>
    <row r="578" spans="1:6" hidden="1" x14ac:dyDescent="0.2">
      <c r="A578" s="537"/>
      <c r="B578" s="221" t="s">
        <v>322</v>
      </c>
      <c r="C578" s="242"/>
      <c r="D578" s="244"/>
      <c r="E578" s="244"/>
      <c r="F578" s="77"/>
    </row>
    <row r="579" spans="1:6" hidden="1" x14ac:dyDescent="0.2">
      <c r="A579" s="537"/>
      <c r="B579" s="99" t="s">
        <v>323</v>
      </c>
      <c r="C579" s="242"/>
      <c r="D579" s="244"/>
      <c r="E579" s="244"/>
      <c r="F579" s="77"/>
    </row>
    <row r="580" spans="1:6" hidden="1" x14ac:dyDescent="0.2">
      <c r="A580" s="537"/>
      <c r="B580" s="99" t="s">
        <v>324</v>
      </c>
      <c r="C580" s="242"/>
      <c r="D580" s="244"/>
      <c r="E580" s="244"/>
      <c r="F580" s="77"/>
    </row>
    <row r="581" spans="1:6" hidden="1" x14ac:dyDescent="0.2">
      <c r="A581" s="537"/>
      <c r="B581" s="99" t="s">
        <v>325</v>
      </c>
      <c r="C581" s="242"/>
      <c r="D581" s="244"/>
      <c r="E581" s="244"/>
      <c r="F581" s="77"/>
    </row>
    <row r="582" spans="1:6" hidden="1" x14ac:dyDescent="0.2">
      <c r="A582" s="537"/>
      <c r="B582" s="99" t="s">
        <v>326</v>
      </c>
      <c r="C582" s="242"/>
      <c r="D582" s="244"/>
      <c r="E582" s="244"/>
      <c r="F582" s="77"/>
    </row>
    <row r="583" spans="1:6" hidden="1" x14ac:dyDescent="0.2">
      <c r="A583" s="537"/>
      <c r="B583" s="221" t="s">
        <v>170</v>
      </c>
      <c r="C583" s="231"/>
      <c r="D583" s="241">
        <v>0</v>
      </c>
      <c r="E583" s="241">
        <v>0</v>
      </c>
      <c r="F583" s="77"/>
    </row>
    <row r="584" spans="1:6" hidden="1" x14ac:dyDescent="0.2">
      <c r="A584" s="537"/>
      <c r="B584" s="99"/>
      <c r="C584" s="242"/>
      <c r="D584" s="244"/>
      <c r="E584" s="244"/>
      <c r="F584" s="77"/>
    </row>
    <row r="585" spans="1:6" hidden="1" x14ac:dyDescent="0.2">
      <c r="A585" s="537"/>
      <c r="B585" s="221" t="s">
        <v>528</v>
      </c>
      <c r="C585" s="242"/>
      <c r="D585" s="244"/>
      <c r="E585" s="244"/>
      <c r="F585" s="77"/>
    </row>
    <row r="586" spans="1:6" hidden="1" x14ac:dyDescent="0.2">
      <c r="A586" s="537"/>
      <c r="B586" s="99" t="s">
        <v>105</v>
      </c>
      <c r="C586" s="242"/>
      <c r="D586" s="244"/>
      <c r="E586" s="244"/>
      <c r="F586" s="77"/>
    </row>
    <row r="587" spans="1:6" hidden="1" x14ac:dyDescent="0.2">
      <c r="A587" s="537"/>
      <c r="B587" s="99" t="s">
        <v>327</v>
      </c>
      <c r="C587" s="242"/>
      <c r="D587" s="244"/>
      <c r="E587" s="244"/>
      <c r="F587" s="77"/>
    </row>
    <row r="588" spans="1:6" hidden="1" x14ac:dyDescent="0.2">
      <c r="A588" s="537"/>
      <c r="B588" s="99" t="s">
        <v>328</v>
      </c>
      <c r="C588" s="242"/>
      <c r="D588" s="244"/>
      <c r="E588" s="244"/>
      <c r="F588" s="77"/>
    </row>
    <row r="589" spans="1:6" hidden="1" x14ac:dyDescent="0.2">
      <c r="A589" s="537"/>
      <c r="B589" s="99"/>
      <c r="C589" s="99"/>
      <c r="D589" s="261"/>
      <c r="E589" s="261"/>
    </row>
    <row r="590" spans="1:6" hidden="1" x14ac:dyDescent="0.2">
      <c r="A590" s="537">
        <v>47.2</v>
      </c>
      <c r="B590" s="221" t="s">
        <v>51</v>
      </c>
      <c r="C590" s="99"/>
      <c r="D590" s="261"/>
      <c r="E590" s="261"/>
    </row>
    <row r="591" spans="1:6" hidden="1" x14ac:dyDescent="0.2">
      <c r="A591" s="537"/>
      <c r="B591" s="221"/>
      <c r="C591" s="242"/>
      <c r="D591" s="244"/>
      <c r="E591" s="244"/>
      <c r="F591" s="14"/>
    </row>
    <row r="592" spans="1:6" hidden="1" x14ac:dyDescent="0.2">
      <c r="A592" s="537"/>
      <c r="B592" s="221" t="s">
        <v>329</v>
      </c>
      <c r="C592" s="242"/>
      <c r="D592" s="244"/>
      <c r="E592" s="244"/>
      <c r="F592" s="14"/>
    </row>
    <row r="593" spans="1:6" hidden="1" x14ac:dyDescent="0.2">
      <c r="A593" s="537"/>
      <c r="B593" s="99" t="s">
        <v>330</v>
      </c>
      <c r="C593" s="242"/>
      <c r="D593" s="244"/>
      <c r="E593" s="244"/>
      <c r="F593" s="14"/>
    </row>
    <row r="594" spans="1:6" hidden="1" x14ac:dyDescent="0.2">
      <c r="A594" s="537"/>
      <c r="B594" s="99" t="s">
        <v>395</v>
      </c>
      <c r="C594" s="242"/>
      <c r="D594" s="244"/>
      <c r="E594" s="244"/>
      <c r="F594" s="14"/>
    </row>
    <row r="595" spans="1:6" hidden="1" x14ac:dyDescent="0.2">
      <c r="A595" s="537"/>
      <c r="B595" s="221" t="s">
        <v>334</v>
      </c>
      <c r="C595" s="242"/>
      <c r="D595" s="241">
        <v>0</v>
      </c>
      <c r="E595" s="241">
        <v>0</v>
      </c>
      <c r="F595" s="14"/>
    </row>
    <row r="596" spans="1:6" hidden="1" x14ac:dyDescent="0.2">
      <c r="A596" s="537"/>
      <c r="B596" s="221"/>
      <c r="C596" s="242"/>
      <c r="D596" s="244"/>
      <c r="E596" s="244"/>
      <c r="F596" s="14"/>
    </row>
    <row r="597" spans="1:6" hidden="1" x14ac:dyDescent="0.2">
      <c r="A597" s="537"/>
      <c r="B597" s="221" t="s">
        <v>528</v>
      </c>
      <c r="C597" s="242"/>
      <c r="D597" s="244"/>
      <c r="E597" s="244"/>
      <c r="F597" s="14"/>
    </row>
    <row r="598" spans="1:6" hidden="1" x14ac:dyDescent="0.2">
      <c r="A598" s="537"/>
      <c r="B598" s="99" t="s">
        <v>105</v>
      </c>
      <c r="C598" s="242"/>
      <c r="D598" s="244"/>
      <c r="E598" s="244"/>
      <c r="F598" s="14"/>
    </row>
    <row r="599" spans="1:6" hidden="1" x14ac:dyDescent="0.2">
      <c r="A599" s="537"/>
      <c r="B599" s="99"/>
      <c r="C599" s="242"/>
      <c r="D599" s="244"/>
      <c r="E599" s="244"/>
      <c r="F599" s="14"/>
    </row>
    <row r="600" spans="1:6" hidden="1" x14ac:dyDescent="0.2">
      <c r="A600" s="537">
        <v>47.3</v>
      </c>
      <c r="B600" s="221" t="s">
        <v>52</v>
      </c>
      <c r="C600" s="242"/>
      <c r="D600" s="244"/>
      <c r="E600" s="244"/>
      <c r="F600" s="14"/>
    </row>
    <row r="601" spans="1:6" hidden="1" x14ac:dyDescent="0.2">
      <c r="A601" s="537"/>
      <c r="B601" s="221"/>
      <c r="C601" s="242"/>
      <c r="D601" s="244"/>
      <c r="E601" s="244"/>
      <c r="F601" s="14"/>
    </row>
    <row r="602" spans="1:6" hidden="1" x14ac:dyDescent="0.2">
      <c r="A602" s="537"/>
      <c r="B602" s="221" t="s">
        <v>329</v>
      </c>
      <c r="C602" s="242"/>
      <c r="D602" s="244"/>
      <c r="E602" s="244"/>
      <c r="F602" s="14"/>
    </row>
    <row r="603" spans="1:6" hidden="1" x14ac:dyDescent="0.2">
      <c r="A603" s="537"/>
      <c r="B603" s="221" t="s">
        <v>528</v>
      </c>
      <c r="C603" s="242"/>
      <c r="D603" s="244"/>
      <c r="E603" s="244"/>
      <c r="F603" s="14"/>
    </row>
    <row r="604" spans="1:6" hidden="1" x14ac:dyDescent="0.2">
      <c r="A604" s="537"/>
      <c r="B604" s="99" t="s">
        <v>105</v>
      </c>
      <c r="C604" s="242"/>
      <c r="D604" s="244"/>
      <c r="E604" s="244"/>
      <c r="F604" s="14"/>
    </row>
    <row r="605" spans="1:6" hidden="1" x14ac:dyDescent="0.2">
      <c r="A605" s="537"/>
      <c r="B605" s="99" t="s">
        <v>547</v>
      </c>
      <c r="C605" s="242"/>
      <c r="D605" s="244"/>
      <c r="E605" s="244"/>
      <c r="F605" s="14"/>
    </row>
    <row r="606" spans="1:6" ht="13.5" hidden="1" thickBot="1" x14ac:dyDescent="0.25">
      <c r="A606" s="537"/>
      <c r="B606" s="221" t="s">
        <v>334</v>
      </c>
      <c r="C606" s="242"/>
      <c r="D606" s="153">
        <v>0</v>
      </c>
      <c r="E606" s="153">
        <v>0</v>
      </c>
      <c r="F606" s="14"/>
    </row>
    <row r="607" spans="1:6" ht="13.5" hidden="1" thickTop="1" x14ac:dyDescent="0.2">
      <c r="A607" s="537"/>
      <c r="B607" s="99"/>
      <c r="C607" s="242"/>
      <c r="D607" s="244"/>
      <c r="E607" s="244"/>
      <c r="F607" s="14"/>
    </row>
    <row r="608" spans="1:6" hidden="1" x14ac:dyDescent="0.2">
      <c r="A608" s="537">
        <v>47.4</v>
      </c>
      <c r="B608" s="221" t="s">
        <v>512</v>
      </c>
      <c r="C608" s="242"/>
      <c r="D608" s="244"/>
      <c r="E608" s="244"/>
      <c r="F608" s="14"/>
    </row>
    <row r="609" spans="1:6" hidden="1" x14ac:dyDescent="0.2">
      <c r="A609" s="537"/>
      <c r="B609" s="221"/>
      <c r="C609" s="242"/>
      <c r="D609" s="244"/>
      <c r="E609" s="244"/>
      <c r="F609" s="14"/>
    </row>
    <row r="610" spans="1:6" hidden="1" x14ac:dyDescent="0.2">
      <c r="A610" s="537"/>
      <c r="B610" s="221" t="s">
        <v>133</v>
      </c>
      <c r="C610" s="242"/>
      <c r="D610" s="244"/>
      <c r="E610" s="244"/>
      <c r="F610" s="14"/>
    </row>
    <row r="611" spans="1:6" hidden="1" x14ac:dyDescent="0.2">
      <c r="A611" s="537"/>
      <c r="B611" s="221" t="s">
        <v>528</v>
      </c>
      <c r="C611" s="242"/>
      <c r="D611" s="244"/>
      <c r="E611" s="244"/>
      <c r="F611" s="14"/>
    </row>
    <row r="612" spans="1:6" hidden="1" x14ac:dyDescent="0.2">
      <c r="A612" s="537"/>
      <c r="B612" s="99" t="s">
        <v>105</v>
      </c>
      <c r="C612" s="242"/>
      <c r="D612" s="244"/>
      <c r="E612" s="244"/>
      <c r="F612" s="14"/>
    </row>
    <row r="613" spans="1:6" hidden="1" x14ac:dyDescent="0.2">
      <c r="A613" s="537"/>
      <c r="B613" s="99" t="s">
        <v>134</v>
      </c>
      <c r="C613" s="242"/>
      <c r="D613" s="244"/>
      <c r="E613" s="244"/>
      <c r="F613" s="14"/>
    </row>
    <row r="614" spans="1:6" ht="13.5" hidden="1" thickBot="1" x14ac:dyDescent="0.25">
      <c r="A614" s="537"/>
      <c r="B614" s="221" t="s">
        <v>334</v>
      </c>
      <c r="C614" s="242"/>
      <c r="D614" s="153">
        <v>0</v>
      </c>
      <c r="E614" s="153">
        <v>0</v>
      </c>
      <c r="F614" s="14"/>
    </row>
    <row r="615" spans="1:6" ht="13.5" hidden="1" thickTop="1" x14ac:dyDescent="0.2">
      <c r="A615" s="537"/>
      <c r="B615" s="99"/>
      <c r="C615" s="242"/>
      <c r="D615" s="244"/>
      <c r="E615" s="244"/>
      <c r="F615" s="14"/>
    </row>
    <row r="616" spans="1:6" hidden="1" x14ac:dyDescent="0.2">
      <c r="A616" s="537">
        <v>47.5</v>
      </c>
      <c r="B616" s="221" t="s">
        <v>239</v>
      </c>
      <c r="C616" s="242"/>
      <c r="D616" s="244"/>
      <c r="E616" s="244"/>
      <c r="F616" s="14"/>
    </row>
    <row r="617" spans="1:6" hidden="1" x14ac:dyDescent="0.2">
      <c r="A617" s="537"/>
      <c r="B617" s="221"/>
      <c r="C617" s="242"/>
      <c r="D617" s="244"/>
      <c r="E617" s="244"/>
      <c r="F617" s="14"/>
    </row>
    <row r="618" spans="1:6" hidden="1" x14ac:dyDescent="0.2">
      <c r="A618" s="537"/>
      <c r="B618" s="221" t="s">
        <v>329</v>
      </c>
      <c r="C618" s="242"/>
      <c r="D618" s="244"/>
      <c r="E618" s="244"/>
      <c r="F618" s="14"/>
    </row>
    <row r="619" spans="1:6" hidden="1" x14ac:dyDescent="0.2">
      <c r="A619" s="537"/>
      <c r="B619" s="221" t="s">
        <v>528</v>
      </c>
      <c r="C619" s="242"/>
      <c r="D619" s="244"/>
      <c r="E619" s="244"/>
      <c r="F619" s="14"/>
    </row>
    <row r="620" spans="1:6" ht="25.5" hidden="1" x14ac:dyDescent="0.2">
      <c r="A620" s="537"/>
      <c r="B620" s="279" t="s">
        <v>113</v>
      </c>
      <c r="C620" s="242"/>
      <c r="D620" s="244"/>
      <c r="E620" s="244"/>
      <c r="F620" s="14"/>
    </row>
    <row r="621" spans="1:6" ht="13.5" hidden="1" thickBot="1" x14ac:dyDescent="0.25">
      <c r="A621" s="537"/>
      <c r="B621" s="221" t="s">
        <v>334</v>
      </c>
      <c r="C621" s="242"/>
      <c r="D621" s="153">
        <v>0</v>
      </c>
      <c r="E621" s="153">
        <v>0</v>
      </c>
      <c r="F621" s="14"/>
    </row>
    <row r="622" spans="1:6" ht="13.5" hidden="1" thickTop="1" x14ac:dyDescent="0.2">
      <c r="A622" s="537"/>
      <c r="B622" s="99"/>
      <c r="C622" s="242"/>
      <c r="D622" s="244"/>
      <c r="E622" s="244"/>
      <c r="F622" s="14"/>
    </row>
    <row r="623" spans="1:6" hidden="1" x14ac:dyDescent="0.2">
      <c r="A623" s="537">
        <v>47.6</v>
      </c>
      <c r="B623" s="221" t="s">
        <v>501</v>
      </c>
      <c r="C623" s="242"/>
      <c r="D623" s="244"/>
      <c r="E623" s="244"/>
      <c r="F623" s="14"/>
    </row>
    <row r="624" spans="1:6" hidden="1" x14ac:dyDescent="0.2">
      <c r="A624" s="537"/>
      <c r="B624" s="221"/>
      <c r="C624" s="242"/>
      <c r="D624" s="244"/>
      <c r="E624" s="244"/>
      <c r="F624" s="14"/>
    </row>
    <row r="625" spans="1:6" hidden="1" x14ac:dyDescent="0.2">
      <c r="A625" s="537"/>
      <c r="B625" s="221" t="s">
        <v>133</v>
      </c>
      <c r="C625" s="242"/>
      <c r="D625" s="244"/>
      <c r="E625" s="244"/>
      <c r="F625" s="14"/>
    </row>
    <row r="626" spans="1:6" hidden="1" x14ac:dyDescent="0.2">
      <c r="A626" s="537"/>
      <c r="B626" s="221" t="s">
        <v>528</v>
      </c>
      <c r="C626" s="242"/>
      <c r="D626" s="244"/>
      <c r="E626" s="244"/>
      <c r="F626" s="14"/>
    </row>
    <row r="627" spans="1:6" hidden="1" x14ac:dyDescent="0.2">
      <c r="A627" s="537"/>
      <c r="B627" s="99" t="s">
        <v>135</v>
      </c>
      <c r="C627" s="242"/>
      <c r="D627" s="244"/>
      <c r="E627" s="244"/>
      <c r="F627" s="14"/>
    </row>
    <row r="628" spans="1:6" hidden="1" x14ac:dyDescent="0.2">
      <c r="A628" s="537"/>
      <c r="B628" s="99" t="s">
        <v>136</v>
      </c>
      <c r="C628" s="242"/>
      <c r="D628" s="244"/>
      <c r="E628" s="244"/>
      <c r="F628" s="14"/>
    </row>
    <row r="629" spans="1:6" hidden="1" x14ac:dyDescent="0.2">
      <c r="A629" s="537"/>
      <c r="B629" s="99" t="s">
        <v>137</v>
      </c>
      <c r="C629" s="242"/>
      <c r="D629" s="244"/>
      <c r="E629" s="244"/>
      <c r="F629" s="14"/>
    </row>
    <row r="630" spans="1:6" hidden="1" x14ac:dyDescent="0.2">
      <c r="A630" s="537"/>
      <c r="B630" s="99" t="s">
        <v>138</v>
      </c>
      <c r="C630" s="242"/>
      <c r="D630" s="244"/>
      <c r="E630" s="244"/>
      <c r="F630" s="14"/>
    </row>
    <row r="631" spans="1:6" ht="13.5" hidden="1" thickBot="1" x14ac:dyDescent="0.25">
      <c r="A631" s="537"/>
      <c r="B631" s="221" t="s">
        <v>112</v>
      </c>
      <c r="C631" s="242"/>
      <c r="D631" s="256">
        <v>0</v>
      </c>
      <c r="E631" s="256"/>
      <c r="F631" s="14"/>
    </row>
    <row r="632" spans="1:6" ht="13.5" hidden="1" thickTop="1" x14ac:dyDescent="0.2">
      <c r="A632" s="537"/>
      <c r="B632" s="99"/>
      <c r="C632" s="242"/>
      <c r="D632" s="244"/>
      <c r="E632" s="244"/>
      <c r="F632" s="14"/>
    </row>
    <row r="633" spans="1:6" hidden="1" x14ac:dyDescent="0.2">
      <c r="A633" s="537">
        <v>47.7</v>
      </c>
      <c r="B633" s="221" t="s">
        <v>53</v>
      </c>
      <c r="C633" s="242"/>
      <c r="D633" s="244"/>
      <c r="E633" s="244"/>
      <c r="F633" s="14"/>
    </row>
    <row r="634" spans="1:6" hidden="1" x14ac:dyDescent="0.2">
      <c r="A634" s="537"/>
      <c r="B634" s="221"/>
      <c r="C634" s="242"/>
      <c r="D634" s="244"/>
      <c r="E634" s="244"/>
      <c r="F634" s="14"/>
    </row>
    <row r="635" spans="1:6" hidden="1" x14ac:dyDescent="0.2">
      <c r="A635" s="537"/>
      <c r="B635" s="221" t="s">
        <v>528</v>
      </c>
      <c r="C635" s="242"/>
      <c r="D635" s="244"/>
      <c r="E635" s="244"/>
      <c r="F635" s="14"/>
    </row>
    <row r="636" spans="1:6" hidden="1" x14ac:dyDescent="0.2">
      <c r="A636" s="537"/>
      <c r="B636" s="99" t="s">
        <v>106</v>
      </c>
      <c r="C636" s="242"/>
      <c r="D636" s="244"/>
      <c r="E636" s="244"/>
      <c r="F636" s="14"/>
    </row>
    <row r="637" spans="1:6" hidden="1" x14ac:dyDescent="0.2">
      <c r="A637" s="537"/>
      <c r="B637" s="99" t="s">
        <v>107</v>
      </c>
      <c r="C637" s="242"/>
      <c r="D637" s="244"/>
      <c r="E637" s="244"/>
      <c r="F637" s="14"/>
    </row>
    <row r="638" spans="1:6" hidden="1" x14ac:dyDescent="0.2">
      <c r="A638" s="537"/>
      <c r="B638" s="99" t="s">
        <v>108</v>
      </c>
      <c r="C638" s="242"/>
      <c r="D638" s="244"/>
      <c r="E638" s="244"/>
      <c r="F638" s="14"/>
    </row>
    <row r="639" spans="1:6" hidden="1" x14ac:dyDescent="0.2">
      <c r="A639" s="537"/>
      <c r="B639" s="99" t="s">
        <v>109</v>
      </c>
      <c r="C639" s="242"/>
      <c r="D639" s="244"/>
      <c r="E639" s="244"/>
    </row>
    <row r="640" spans="1:6" hidden="1" x14ac:dyDescent="0.2">
      <c r="A640" s="537"/>
      <c r="B640" s="279" t="s">
        <v>110</v>
      </c>
      <c r="C640" s="242"/>
      <c r="D640" s="244"/>
      <c r="E640" s="244"/>
    </row>
    <row r="641" spans="1:6" hidden="1" x14ac:dyDescent="0.2">
      <c r="A641" s="537"/>
      <c r="B641" s="99" t="s">
        <v>111</v>
      </c>
      <c r="C641" s="242"/>
      <c r="D641" s="244"/>
      <c r="E641" s="244"/>
    </row>
    <row r="642" spans="1:6" ht="13.5" hidden="1" thickBot="1" x14ac:dyDescent="0.25">
      <c r="A642" s="537"/>
      <c r="B642" s="221" t="s">
        <v>334</v>
      </c>
      <c r="C642" s="242"/>
      <c r="D642" s="153">
        <v>0</v>
      </c>
      <c r="E642" s="153">
        <v>0</v>
      </c>
    </row>
    <row r="643" spans="1:6" ht="13.5" hidden="1" thickTop="1" x14ac:dyDescent="0.2">
      <c r="A643" s="537"/>
      <c r="B643" s="221"/>
      <c r="C643" s="242"/>
      <c r="D643" s="570"/>
      <c r="E643" s="570"/>
    </row>
    <row r="644" spans="1:6" hidden="1" x14ac:dyDescent="0.2">
      <c r="A644" s="537"/>
      <c r="B644" s="221"/>
      <c r="C644" s="242"/>
      <c r="D644" s="570"/>
      <c r="E644" s="570"/>
    </row>
    <row r="645" spans="1:6" hidden="1" x14ac:dyDescent="0.2">
      <c r="A645" s="537">
        <f>A572+1</f>
        <v>2</v>
      </c>
      <c r="B645" s="221" t="s">
        <v>6</v>
      </c>
      <c r="C645" s="242"/>
      <c r="D645" s="244"/>
      <c r="E645" s="244"/>
      <c r="F645" s="111" t="s">
        <v>18</v>
      </c>
    </row>
    <row r="646" spans="1:6" hidden="1" x14ac:dyDescent="0.2">
      <c r="A646" s="537"/>
      <c r="B646" s="221"/>
      <c r="C646" s="242"/>
      <c r="D646" s="244"/>
      <c r="E646" s="244"/>
    </row>
    <row r="647" spans="1:6" ht="25.5" hidden="1" x14ac:dyDescent="0.2">
      <c r="A647" s="537"/>
      <c r="B647" s="269" t="s">
        <v>614</v>
      </c>
      <c r="C647" s="242"/>
      <c r="D647" s="244"/>
      <c r="E647" s="244"/>
    </row>
    <row r="648" spans="1:6" hidden="1" x14ac:dyDescent="0.2">
      <c r="A648" s="537"/>
      <c r="B648" s="99"/>
      <c r="C648" s="242"/>
      <c r="D648" s="244"/>
      <c r="E648" s="244"/>
    </row>
    <row r="649" spans="1:6" hidden="1" x14ac:dyDescent="0.2">
      <c r="A649" s="537"/>
      <c r="B649" s="99" t="s">
        <v>139</v>
      </c>
      <c r="C649" s="242"/>
      <c r="D649" s="244"/>
      <c r="E649" s="244"/>
    </row>
    <row r="650" spans="1:6" hidden="1" x14ac:dyDescent="0.2">
      <c r="A650" s="537"/>
      <c r="B650" s="99"/>
      <c r="C650" s="242"/>
      <c r="D650" s="244"/>
      <c r="E650" s="244"/>
    </row>
    <row r="651" spans="1:6" hidden="1" x14ac:dyDescent="0.2">
      <c r="A651" s="537"/>
      <c r="B651" s="279"/>
      <c r="C651" s="242"/>
      <c r="D651" s="244"/>
      <c r="E651" s="244"/>
    </row>
    <row r="652" spans="1:6" hidden="1" x14ac:dyDescent="0.2">
      <c r="A652" s="537"/>
      <c r="B652" s="99" t="s">
        <v>281</v>
      </c>
      <c r="C652" s="242"/>
      <c r="D652" s="244"/>
      <c r="E652" s="244"/>
    </row>
    <row r="653" spans="1:6" ht="13.5" hidden="1" thickBot="1" x14ac:dyDescent="0.25">
      <c r="A653" s="537"/>
      <c r="B653" s="99" t="s">
        <v>282</v>
      </c>
      <c r="C653" s="242"/>
      <c r="D653" s="256">
        <v>0</v>
      </c>
      <c r="E653" s="256">
        <v>0</v>
      </c>
    </row>
    <row r="654" spans="1:6" ht="13.5" hidden="1" thickTop="1" x14ac:dyDescent="0.2">
      <c r="A654" s="537"/>
      <c r="B654" s="99"/>
      <c r="C654" s="242"/>
      <c r="D654" s="237"/>
      <c r="E654" s="237"/>
    </row>
    <row r="655" spans="1:6" hidden="1" x14ac:dyDescent="0.2">
      <c r="A655" s="537"/>
      <c r="B655" s="99" t="s">
        <v>612</v>
      </c>
      <c r="C655" s="99"/>
      <c r="D655" s="244"/>
      <c r="E655" s="244"/>
      <c r="F655" s="113">
        <f>SUM(D655:E655)</f>
        <v>0</v>
      </c>
    </row>
    <row r="656" spans="1:6" hidden="1" x14ac:dyDescent="0.2">
      <c r="A656" s="537"/>
      <c r="B656" s="99" t="s">
        <v>615</v>
      </c>
      <c r="C656" s="99"/>
      <c r="D656" s="244"/>
      <c r="E656" s="244"/>
      <c r="F656" s="114">
        <f>SUM(D656:E656)</f>
        <v>0</v>
      </c>
    </row>
    <row r="657" spans="1:6" hidden="1" x14ac:dyDescent="0.2">
      <c r="A657" s="537"/>
      <c r="B657" s="99" t="s">
        <v>617</v>
      </c>
      <c r="C657" s="99"/>
      <c r="D657" s="244"/>
      <c r="E657" s="244"/>
      <c r="F657" s="115">
        <f>SUM(D657:E657)</f>
        <v>0</v>
      </c>
    </row>
    <row r="658" spans="1:6" hidden="1" x14ac:dyDescent="0.2">
      <c r="A658" s="537"/>
      <c r="B658" s="99" t="s">
        <v>616</v>
      </c>
      <c r="C658" s="99"/>
      <c r="D658" s="244"/>
      <c r="E658" s="244"/>
      <c r="F658" s="116">
        <f>SUM(D658:E658)</f>
        <v>0</v>
      </c>
    </row>
    <row r="659" spans="1:6" hidden="1" x14ac:dyDescent="0.2">
      <c r="A659" s="537"/>
      <c r="B659" s="99" t="s">
        <v>597</v>
      </c>
      <c r="C659" s="99"/>
      <c r="D659" s="244"/>
      <c r="E659" s="244"/>
      <c r="F659" s="116">
        <f>SUM(D659:E659)</f>
        <v>0</v>
      </c>
    </row>
    <row r="660" spans="1:6" ht="13.5" hidden="1" thickBot="1" x14ac:dyDescent="0.25">
      <c r="A660" s="537"/>
      <c r="B660" s="99" t="s">
        <v>426</v>
      </c>
      <c r="C660" s="242"/>
      <c r="D660" s="256">
        <v>0</v>
      </c>
      <c r="E660" s="256">
        <v>0</v>
      </c>
    </row>
    <row r="661" spans="1:6" ht="14.25" hidden="1" thickTop="1" thickBot="1" x14ac:dyDescent="0.25">
      <c r="A661" s="537"/>
      <c r="B661" s="99"/>
      <c r="C661" s="242"/>
      <c r="D661" s="256"/>
      <c r="E661" s="256"/>
    </row>
    <row r="662" spans="1:6" ht="14.25" hidden="1" thickTop="1" thickBot="1" x14ac:dyDescent="0.25">
      <c r="A662" s="537"/>
      <c r="B662" s="99" t="s">
        <v>427</v>
      </c>
      <c r="C662" s="242"/>
      <c r="D662" s="256">
        <v>0</v>
      </c>
      <c r="E662" s="256">
        <v>0</v>
      </c>
    </row>
    <row r="663" spans="1:6" ht="13.5" hidden="1" thickTop="1" x14ac:dyDescent="0.2">
      <c r="A663" s="537"/>
      <c r="B663" s="99"/>
      <c r="C663" s="242"/>
      <c r="D663" s="244"/>
      <c r="E663" s="244"/>
    </row>
    <row r="664" spans="1:6" hidden="1" x14ac:dyDescent="0.2">
      <c r="A664" s="537"/>
      <c r="B664" s="221"/>
      <c r="C664" s="242"/>
      <c r="D664" s="244"/>
      <c r="E664" s="244"/>
    </row>
    <row r="665" spans="1:6" hidden="1" x14ac:dyDescent="0.2">
      <c r="A665" s="537">
        <f>A645+1</f>
        <v>3</v>
      </c>
      <c r="B665" s="221" t="s">
        <v>548</v>
      </c>
      <c r="C665" s="242"/>
      <c r="D665" s="244"/>
      <c r="E665" s="244"/>
      <c r="F665" s="111" t="s">
        <v>18</v>
      </c>
    </row>
    <row r="666" spans="1:6" hidden="1" x14ac:dyDescent="0.2">
      <c r="A666" s="537"/>
      <c r="B666" s="221"/>
      <c r="C666" s="242"/>
      <c r="D666" s="244"/>
      <c r="E666" s="244"/>
    </row>
    <row r="667" spans="1:6" ht="38.25" hidden="1" x14ac:dyDescent="0.2">
      <c r="A667" s="537"/>
      <c r="B667" s="279" t="s">
        <v>549</v>
      </c>
      <c r="C667" s="242"/>
      <c r="D667" s="244"/>
      <c r="E667" s="244"/>
    </row>
    <row r="668" spans="1:6" hidden="1" x14ac:dyDescent="0.2">
      <c r="A668" s="537"/>
      <c r="B668" s="279" t="s">
        <v>485</v>
      </c>
      <c r="C668" s="242"/>
      <c r="D668" s="244"/>
      <c r="E668" s="244"/>
    </row>
    <row r="669" spans="1:6" hidden="1" x14ac:dyDescent="0.2">
      <c r="A669" s="537"/>
      <c r="B669" s="99"/>
      <c r="C669" s="242"/>
      <c r="D669" s="570"/>
      <c r="E669" s="570"/>
    </row>
    <row r="670" spans="1:6" hidden="1" x14ac:dyDescent="0.2">
      <c r="A670" s="537"/>
      <c r="B670" s="99"/>
      <c r="C670" s="242"/>
      <c r="D670" s="570"/>
      <c r="E670" s="570"/>
    </row>
    <row r="671" spans="1:6" hidden="1" x14ac:dyDescent="0.2">
      <c r="A671" s="537"/>
      <c r="B671" s="99"/>
      <c r="C671" s="242"/>
      <c r="D671" s="570"/>
      <c r="E671" s="570"/>
    </row>
    <row r="672" spans="1:6" hidden="1" x14ac:dyDescent="0.2">
      <c r="A672" s="537"/>
      <c r="B672" s="99"/>
      <c r="C672" s="242"/>
      <c r="D672" s="570"/>
      <c r="E672" s="570"/>
    </row>
    <row r="673" spans="1:6" hidden="1" x14ac:dyDescent="0.2">
      <c r="A673" s="537"/>
      <c r="B673" s="99"/>
      <c r="C673" s="242"/>
      <c r="D673" s="570"/>
      <c r="E673" s="570"/>
    </row>
    <row r="674" spans="1:6" hidden="1" x14ac:dyDescent="0.2">
      <c r="A674" s="537"/>
      <c r="B674" s="99"/>
      <c r="C674" s="242"/>
      <c r="D674" s="570"/>
      <c r="E674" s="570"/>
    </row>
    <row r="675" spans="1:6" ht="25.5" x14ac:dyDescent="0.2">
      <c r="A675" s="537">
        <v>23</v>
      </c>
      <c r="B675" s="226" t="s">
        <v>7</v>
      </c>
      <c r="C675" s="242"/>
      <c r="D675" s="244"/>
      <c r="E675" s="244"/>
      <c r="F675" s="109" t="s">
        <v>21</v>
      </c>
    </row>
    <row r="676" spans="1:6" x14ac:dyDescent="0.2">
      <c r="A676" s="537"/>
      <c r="B676" s="99"/>
      <c r="C676" s="242"/>
      <c r="D676" s="244"/>
      <c r="E676" s="244"/>
    </row>
    <row r="677" spans="1:6" x14ac:dyDescent="0.2">
      <c r="A677" s="537">
        <f>A675+0.1</f>
        <v>23.1</v>
      </c>
      <c r="B677" s="221" t="s">
        <v>54</v>
      </c>
      <c r="C677" s="242"/>
      <c r="D677" s="244">
        <v>0</v>
      </c>
      <c r="E677" s="244">
        <v>0</v>
      </c>
    </row>
    <row r="678" spans="1:6" x14ac:dyDescent="0.2">
      <c r="A678" s="537"/>
      <c r="B678" s="245"/>
      <c r="C678" s="242"/>
      <c r="D678" s="244"/>
      <c r="E678" s="244"/>
    </row>
    <row r="679" spans="1:6" x14ac:dyDescent="0.2">
      <c r="A679" s="537"/>
      <c r="B679" s="99" t="s">
        <v>341</v>
      </c>
      <c r="C679" s="242"/>
      <c r="D679" s="244"/>
      <c r="E679" s="244"/>
    </row>
    <row r="680" spans="1:6" x14ac:dyDescent="0.2">
      <c r="A680" s="537"/>
      <c r="B680" s="99"/>
      <c r="C680" s="242"/>
      <c r="D680" s="244"/>
      <c r="E680" s="244"/>
    </row>
    <row r="681" spans="1:6" x14ac:dyDescent="0.2">
      <c r="A681" s="537"/>
      <c r="B681" s="99" t="s">
        <v>342</v>
      </c>
      <c r="C681" s="242"/>
      <c r="D681" s="244">
        <v>11151137</v>
      </c>
      <c r="E681" s="244">
        <v>5483481</v>
      </c>
    </row>
    <row r="682" spans="1:6" x14ac:dyDescent="0.2">
      <c r="A682" s="537"/>
      <c r="B682" s="99" t="s">
        <v>1028</v>
      </c>
      <c r="C682" s="242"/>
      <c r="D682" s="615">
        <v>2377362</v>
      </c>
      <c r="E682" s="244">
        <v>5667656</v>
      </c>
    </row>
    <row r="683" spans="1:6" x14ac:dyDescent="0.2">
      <c r="A683" s="537"/>
      <c r="B683" s="99" t="s">
        <v>343</v>
      </c>
      <c r="C683" s="242"/>
      <c r="D683" s="244">
        <v>0</v>
      </c>
      <c r="E683" s="244">
        <v>0</v>
      </c>
    </row>
    <row r="684" spans="1:6" ht="13.5" thickBot="1" x14ac:dyDescent="0.25">
      <c r="A684" s="537"/>
      <c r="B684" s="99" t="s">
        <v>344</v>
      </c>
      <c r="C684" s="242"/>
      <c r="D684" s="153">
        <v>13528499</v>
      </c>
      <c r="E684" s="153">
        <v>11151137</v>
      </c>
    </row>
    <row r="685" spans="1:6" ht="13.5" thickTop="1" x14ac:dyDescent="0.2">
      <c r="A685" s="537"/>
      <c r="B685" s="99"/>
      <c r="C685" s="242"/>
      <c r="D685" s="244"/>
      <c r="E685" s="244"/>
    </row>
    <row r="686" spans="1:6" x14ac:dyDescent="0.2">
      <c r="A686" s="537"/>
      <c r="B686" s="593" t="s">
        <v>1029</v>
      </c>
      <c r="C686" s="242"/>
      <c r="D686" s="244"/>
      <c r="E686" s="244"/>
    </row>
    <row r="687" spans="1:6" x14ac:dyDescent="0.2">
      <c r="A687" s="537"/>
      <c r="B687" s="593"/>
      <c r="C687" s="242"/>
      <c r="D687" s="244"/>
      <c r="E687" s="244"/>
      <c r="F687" s="14"/>
    </row>
    <row r="688" spans="1:6" x14ac:dyDescent="0.2">
      <c r="A688" s="537"/>
      <c r="B688" s="99"/>
      <c r="C688" s="242"/>
      <c r="D688" s="244"/>
      <c r="E688" s="244"/>
      <c r="F688" s="14"/>
    </row>
    <row r="689" spans="1:6" x14ac:dyDescent="0.2">
      <c r="A689" s="537">
        <f>A677+0.1</f>
        <v>23.200000000000003</v>
      </c>
      <c r="B689" s="221" t="s">
        <v>55</v>
      </c>
      <c r="C689" s="242"/>
      <c r="D689" s="570"/>
      <c r="E689" s="570"/>
      <c r="F689" s="14"/>
    </row>
    <row r="690" spans="1:6" x14ac:dyDescent="0.2">
      <c r="A690" s="537"/>
      <c r="B690" s="99"/>
      <c r="C690" s="242"/>
      <c r="D690" s="570"/>
      <c r="E690" s="570"/>
      <c r="F690" s="14"/>
    </row>
    <row r="691" spans="1:6" x14ac:dyDescent="0.2">
      <c r="A691" s="537"/>
      <c r="B691" s="99" t="s">
        <v>413</v>
      </c>
      <c r="C691" s="242"/>
      <c r="D691" s="244"/>
      <c r="E691" s="244"/>
      <c r="F691" s="14"/>
    </row>
    <row r="692" spans="1:6" x14ac:dyDescent="0.2">
      <c r="A692" s="537"/>
      <c r="B692" s="99"/>
      <c r="C692" s="242"/>
      <c r="D692" s="244"/>
      <c r="E692" s="244"/>
      <c r="F692" s="14"/>
    </row>
    <row r="693" spans="1:6" x14ac:dyDescent="0.2">
      <c r="A693" s="537"/>
      <c r="B693" s="99" t="s">
        <v>414</v>
      </c>
      <c r="C693" s="242"/>
      <c r="D693" s="244">
        <v>133260</v>
      </c>
      <c r="E693" s="244">
        <v>104259</v>
      </c>
      <c r="F693" s="14"/>
    </row>
    <row r="694" spans="1:6" x14ac:dyDescent="0.2">
      <c r="A694" s="537"/>
      <c r="B694" s="99" t="s">
        <v>415</v>
      </c>
      <c r="C694" s="242"/>
      <c r="D694" s="244">
        <v>22329.63</v>
      </c>
      <c r="E694" s="244">
        <v>29001</v>
      </c>
      <c r="F694" s="14"/>
    </row>
    <row r="695" spans="1:6" x14ac:dyDescent="0.2">
      <c r="A695" s="537"/>
      <c r="B695" s="99" t="s">
        <v>343</v>
      </c>
      <c r="C695" s="242"/>
      <c r="D695" s="244">
        <v>0</v>
      </c>
      <c r="E695" s="244">
        <v>0</v>
      </c>
      <c r="F695" s="14"/>
    </row>
    <row r="696" spans="1:6" ht="13.5" thickBot="1" x14ac:dyDescent="0.25">
      <c r="A696" s="537"/>
      <c r="B696" s="99" t="s">
        <v>416</v>
      </c>
      <c r="C696" s="242"/>
      <c r="D696" s="153">
        <v>155589.63</v>
      </c>
      <c r="E696" s="153">
        <v>133260</v>
      </c>
      <c r="F696" s="14"/>
    </row>
    <row r="697" spans="1:6" ht="13.5" thickTop="1" x14ac:dyDescent="0.2">
      <c r="A697" s="537"/>
      <c r="B697" s="99"/>
      <c r="C697" s="242"/>
      <c r="D697" s="244"/>
      <c r="E697" s="244"/>
      <c r="F697" s="14"/>
    </row>
    <row r="698" spans="1:6" x14ac:dyDescent="0.2">
      <c r="A698" s="537"/>
      <c r="B698" s="138" t="s">
        <v>661</v>
      </c>
      <c r="C698" s="242"/>
      <c r="D698" s="244">
        <v>17071</v>
      </c>
      <c r="E698" s="244">
        <v>21828</v>
      </c>
      <c r="F698" s="14"/>
    </row>
    <row r="699" spans="1:6" x14ac:dyDescent="0.2">
      <c r="A699" s="537"/>
      <c r="B699" s="138" t="s">
        <v>1424</v>
      </c>
      <c r="C699" s="242"/>
      <c r="D699" s="244">
        <v>695</v>
      </c>
      <c r="E699" s="244">
        <v>0</v>
      </c>
      <c r="F699" s="14"/>
    </row>
    <row r="700" spans="1:6" x14ac:dyDescent="0.2">
      <c r="A700" s="537"/>
      <c r="B700" s="138" t="s">
        <v>964</v>
      </c>
      <c r="C700" s="242"/>
      <c r="D700" s="244">
        <v>0</v>
      </c>
      <c r="E700" s="244">
        <v>7173</v>
      </c>
      <c r="F700" s="14"/>
    </row>
    <row r="701" spans="1:6" x14ac:dyDescent="0.2">
      <c r="A701" s="537"/>
      <c r="B701" s="138" t="s">
        <v>1425</v>
      </c>
      <c r="C701" s="242"/>
      <c r="D701" s="244">
        <v>4564</v>
      </c>
      <c r="E701" s="244"/>
      <c r="F701" s="14"/>
    </row>
    <row r="702" spans="1:6" ht="13.5" thickBot="1" x14ac:dyDescent="0.25">
      <c r="A702" s="537"/>
      <c r="B702" s="99"/>
      <c r="C702" s="242"/>
      <c r="D702" s="153">
        <v>22330</v>
      </c>
      <c r="E702" s="153">
        <v>29001</v>
      </c>
      <c r="F702" s="14"/>
    </row>
    <row r="703" spans="1:6" ht="13.5" thickTop="1" x14ac:dyDescent="0.2">
      <c r="A703" s="537"/>
      <c r="B703" s="99"/>
      <c r="C703" s="242"/>
      <c r="D703" s="199"/>
      <c r="E703" s="199"/>
      <c r="F703" s="14"/>
    </row>
    <row r="704" spans="1:6" x14ac:dyDescent="0.2">
      <c r="A704" s="537"/>
      <c r="B704" s="593" t="s">
        <v>1029</v>
      </c>
      <c r="C704" s="242"/>
      <c r="D704" s="199"/>
      <c r="E704" s="199"/>
      <c r="F704" s="14"/>
    </row>
    <row r="705" spans="1:6" x14ac:dyDescent="0.2">
      <c r="A705" s="537"/>
      <c r="B705" s="99">
        <v>170</v>
      </c>
      <c r="C705" s="242"/>
      <c r="D705" s="199"/>
      <c r="E705" s="199"/>
      <c r="F705" s="14"/>
    </row>
    <row r="706" spans="1:6" x14ac:dyDescent="0.2">
      <c r="A706" s="537"/>
      <c r="B706" s="99"/>
      <c r="C706" s="242"/>
      <c r="D706" s="199"/>
      <c r="E706" s="199"/>
      <c r="F706" s="14"/>
    </row>
    <row r="707" spans="1:6" x14ac:dyDescent="0.2">
      <c r="A707" s="537">
        <f>A689+0.1</f>
        <v>23.300000000000004</v>
      </c>
      <c r="B707" s="221" t="s">
        <v>384</v>
      </c>
      <c r="C707" s="242"/>
      <c r="D707" s="244"/>
      <c r="E707" s="244"/>
      <c r="F707" s="14"/>
    </row>
    <row r="708" spans="1:6" x14ac:dyDescent="0.2">
      <c r="A708" s="537"/>
      <c r="B708" s="99"/>
      <c r="C708" s="242"/>
      <c r="D708" s="244"/>
      <c r="E708" s="244"/>
      <c r="F708" s="14"/>
    </row>
    <row r="709" spans="1:6" x14ac:dyDescent="0.2">
      <c r="A709" s="537"/>
      <c r="B709" s="99" t="s">
        <v>36</v>
      </c>
      <c r="C709" s="242"/>
      <c r="D709" s="244"/>
      <c r="E709" s="244"/>
      <c r="F709" s="14"/>
    </row>
    <row r="710" spans="1:6" x14ac:dyDescent="0.2">
      <c r="A710" s="537"/>
      <c r="B710" s="99"/>
      <c r="C710" s="242"/>
      <c r="D710" s="244"/>
      <c r="E710" s="244"/>
      <c r="F710" s="14"/>
    </row>
    <row r="711" spans="1:6" x14ac:dyDescent="0.2">
      <c r="A711" s="537"/>
      <c r="B711" s="99" t="s">
        <v>37</v>
      </c>
      <c r="C711" s="242"/>
      <c r="D711" s="244">
        <v>17774097</v>
      </c>
      <c r="E711" s="244">
        <v>12817074</v>
      </c>
      <c r="F711" s="14"/>
    </row>
    <row r="712" spans="1:6" x14ac:dyDescent="0.2">
      <c r="A712" s="537"/>
      <c r="B712" s="99" t="s">
        <v>662</v>
      </c>
      <c r="C712" s="242"/>
      <c r="D712" s="244">
        <v>8364072.5100000007</v>
      </c>
      <c r="E712" s="244">
        <v>4957023</v>
      </c>
      <c r="F712" s="14"/>
    </row>
    <row r="713" spans="1:6" x14ac:dyDescent="0.2">
      <c r="A713" s="537"/>
      <c r="B713" s="99" t="s">
        <v>343</v>
      </c>
      <c r="C713" s="242"/>
      <c r="D713" s="244">
        <v>0</v>
      </c>
      <c r="E713" s="244">
        <v>0</v>
      </c>
      <c r="F713" s="14"/>
    </row>
    <row r="714" spans="1:6" ht="13.5" thickBot="1" x14ac:dyDescent="0.25">
      <c r="A714" s="537"/>
      <c r="B714" s="99"/>
      <c r="C714" s="242"/>
      <c r="D714" s="153">
        <v>26138169.510000002</v>
      </c>
      <c r="E714" s="153">
        <v>17774097</v>
      </c>
      <c r="F714" s="14"/>
    </row>
    <row r="715" spans="1:6" ht="13.5" thickTop="1" x14ac:dyDescent="0.2">
      <c r="A715" s="537"/>
      <c r="B715" s="99"/>
      <c r="C715" s="242"/>
      <c r="D715" s="199"/>
      <c r="E715" s="199"/>
      <c r="F715" s="14"/>
    </row>
    <row r="716" spans="1:6" x14ac:dyDescent="0.2">
      <c r="A716" s="537"/>
      <c r="B716" s="99"/>
      <c r="C716" s="242"/>
      <c r="D716" s="244"/>
      <c r="E716" s="244"/>
      <c r="F716" s="14"/>
    </row>
    <row r="717" spans="1:6" x14ac:dyDescent="0.2">
      <c r="A717" s="537"/>
      <c r="B717" s="138" t="s">
        <v>663</v>
      </c>
      <c r="C717" s="242"/>
      <c r="D717" s="244">
        <v>202794.95</v>
      </c>
      <c r="E717" s="244">
        <v>485213</v>
      </c>
      <c r="F717" s="14"/>
    </row>
    <row r="718" spans="1:6" x14ac:dyDescent="0.2">
      <c r="A718" s="537"/>
      <c r="B718" s="138" t="s">
        <v>664</v>
      </c>
      <c r="C718" s="242"/>
      <c r="D718" s="244">
        <v>7663819.2700000005</v>
      </c>
      <c r="E718" s="244">
        <v>2600511</v>
      </c>
      <c r="F718" s="14"/>
    </row>
    <row r="719" spans="1:6" ht="12.75" customHeight="1" x14ac:dyDescent="0.2">
      <c r="A719" s="537"/>
      <c r="B719" s="138" t="s">
        <v>665</v>
      </c>
      <c r="C719" s="242"/>
      <c r="D719" s="244">
        <v>497458.29</v>
      </c>
      <c r="E719" s="244">
        <v>1871299</v>
      </c>
    </row>
    <row r="720" spans="1:6" ht="13.5" thickBot="1" x14ac:dyDescent="0.25">
      <c r="A720" s="537"/>
      <c r="B720" s="99"/>
      <c r="C720" s="242"/>
      <c r="D720" s="256">
        <v>8364072.5100000007</v>
      </c>
      <c r="E720" s="256">
        <v>4957023</v>
      </c>
    </row>
    <row r="721" spans="1:6" ht="13.5" thickTop="1" x14ac:dyDescent="0.2">
      <c r="A721" s="537"/>
      <c r="B721" s="593" t="s">
        <v>1029</v>
      </c>
      <c r="C721" s="242"/>
      <c r="D721" s="237"/>
      <c r="E721" s="237"/>
    </row>
    <row r="722" spans="1:6" x14ac:dyDescent="0.2">
      <c r="A722" s="537"/>
      <c r="B722" s="593"/>
      <c r="C722" s="242"/>
      <c r="D722" s="237"/>
      <c r="E722" s="237"/>
    </row>
    <row r="723" spans="1:6" x14ac:dyDescent="0.2">
      <c r="A723" s="537"/>
      <c r="B723" s="593"/>
      <c r="C723" s="242"/>
      <c r="D723" s="237"/>
      <c r="E723" s="237"/>
    </row>
    <row r="724" spans="1:6" x14ac:dyDescent="0.2">
      <c r="A724" s="537"/>
      <c r="B724" s="138"/>
      <c r="C724" s="138"/>
      <c r="D724" s="594"/>
      <c r="E724" s="594"/>
    </row>
    <row r="725" spans="1:6" x14ac:dyDescent="0.2">
      <c r="A725" s="537">
        <f>A675+1</f>
        <v>24</v>
      </c>
      <c r="B725" s="226" t="s">
        <v>461</v>
      </c>
      <c r="C725" s="242"/>
      <c r="D725" s="244"/>
      <c r="E725" s="244"/>
    </row>
    <row r="726" spans="1:6" x14ac:dyDescent="0.2">
      <c r="A726" s="537"/>
      <c r="B726" s="99"/>
      <c r="C726" s="242"/>
      <c r="D726" s="244"/>
      <c r="E726" s="244"/>
    </row>
    <row r="727" spans="1:6" x14ac:dyDescent="0.2">
      <c r="A727" s="537">
        <f>A725+0.1</f>
        <v>24.1</v>
      </c>
      <c r="B727" s="221" t="s">
        <v>453</v>
      </c>
      <c r="C727" s="242"/>
      <c r="D727" s="244"/>
      <c r="E727" s="244"/>
      <c r="F727" s="107" t="s">
        <v>30</v>
      </c>
    </row>
    <row r="728" spans="1:6" x14ac:dyDescent="0.2">
      <c r="A728" s="537"/>
      <c r="B728" s="245"/>
      <c r="C728" s="242"/>
      <c r="D728" s="244"/>
      <c r="E728" s="244"/>
    </row>
    <row r="729" spans="1:6" x14ac:dyDescent="0.2">
      <c r="A729" s="537"/>
      <c r="B729" s="99" t="s">
        <v>37</v>
      </c>
      <c r="C729" s="242"/>
      <c r="D729" s="244"/>
      <c r="E729" s="244">
        <v>0</v>
      </c>
    </row>
    <row r="730" spans="1:6" x14ac:dyDescent="0.2">
      <c r="A730" s="537"/>
      <c r="B730" s="99" t="s">
        <v>958</v>
      </c>
      <c r="C730" s="242"/>
      <c r="D730" s="244">
        <v>450000</v>
      </c>
      <c r="E730" s="244">
        <v>256816</v>
      </c>
    </row>
    <row r="731" spans="1:6" x14ac:dyDescent="0.2">
      <c r="A731" s="537"/>
      <c r="B731" s="99" t="s">
        <v>38</v>
      </c>
      <c r="C731" s="242"/>
      <c r="D731" s="244">
        <v>-450000</v>
      </c>
      <c r="E731" s="244">
        <v>-256816</v>
      </c>
    </row>
    <row r="732" spans="1:6" ht="13.5" thickBot="1" x14ac:dyDescent="0.25">
      <c r="A732" s="537"/>
      <c r="B732" s="221" t="s">
        <v>454</v>
      </c>
      <c r="C732" s="242"/>
      <c r="D732" s="153">
        <v>0</v>
      </c>
      <c r="E732" s="153">
        <v>0</v>
      </c>
    </row>
    <row r="733" spans="1:6" ht="13.5" thickTop="1" x14ac:dyDescent="0.2">
      <c r="A733" s="537"/>
      <c r="B733" s="99"/>
      <c r="C733" s="242"/>
      <c r="D733" s="244"/>
      <c r="E733" s="244"/>
    </row>
    <row r="734" spans="1:6" x14ac:dyDescent="0.2">
      <c r="A734" s="537">
        <f>A727+0.1</f>
        <v>24.200000000000003</v>
      </c>
      <c r="B734" s="221" t="s">
        <v>59</v>
      </c>
      <c r="C734" s="242"/>
      <c r="D734" s="244"/>
      <c r="E734" s="244"/>
      <c r="F734" s="107" t="s">
        <v>31</v>
      </c>
    </row>
    <row r="735" spans="1:6" x14ac:dyDescent="0.2">
      <c r="A735" s="537"/>
      <c r="B735" s="221"/>
      <c r="C735" s="242"/>
      <c r="D735" s="244"/>
      <c r="E735" s="244"/>
    </row>
    <row r="736" spans="1:6" x14ac:dyDescent="0.2">
      <c r="A736" s="537"/>
      <c r="B736" s="99" t="s">
        <v>37</v>
      </c>
      <c r="C736" s="242"/>
      <c r="D736" s="244">
        <v>1903</v>
      </c>
      <c r="E736" s="244">
        <v>3639</v>
      </c>
    </row>
    <row r="737" spans="1:7" x14ac:dyDescent="0.2">
      <c r="A737" s="537"/>
      <c r="B737" s="99" t="s">
        <v>958</v>
      </c>
      <c r="C737" s="242"/>
      <c r="D737" s="244">
        <v>2269611</v>
      </c>
      <c r="E737" s="244">
        <v>1732015</v>
      </c>
    </row>
    <row r="738" spans="1:7" x14ac:dyDescent="0.2">
      <c r="A738" s="537"/>
      <c r="B738" s="99" t="s">
        <v>148</v>
      </c>
      <c r="C738" s="242"/>
      <c r="D738" s="244">
        <v>-2269611.09</v>
      </c>
      <c r="E738" s="244">
        <v>-1730112</v>
      </c>
    </row>
    <row r="739" spans="1:7" x14ac:dyDescent="0.2">
      <c r="A739" s="537"/>
      <c r="B739" s="99" t="s">
        <v>39</v>
      </c>
      <c r="C739" s="242"/>
      <c r="D739" s="244">
        <v>-1903</v>
      </c>
      <c r="E739" s="244">
        <v>-3639</v>
      </c>
    </row>
    <row r="740" spans="1:7" ht="13.5" thickBot="1" x14ac:dyDescent="0.25">
      <c r="A740" s="537"/>
      <c r="B740" s="221" t="s">
        <v>454</v>
      </c>
      <c r="C740" s="242"/>
      <c r="D740" s="153">
        <v>-8.9999999850988388E-2</v>
      </c>
      <c r="E740" s="153">
        <v>1903</v>
      </c>
    </row>
    <row r="741" spans="1:7" ht="13.5" thickTop="1" x14ac:dyDescent="0.2">
      <c r="A741" s="537"/>
      <c r="B741" s="99"/>
      <c r="C741" s="242"/>
      <c r="D741" s="244"/>
      <c r="E741" s="244"/>
    </row>
    <row r="742" spans="1:7" x14ac:dyDescent="0.2">
      <c r="A742" s="537"/>
      <c r="B742" s="279"/>
      <c r="C742" s="242"/>
      <c r="D742" s="244"/>
      <c r="E742" s="244"/>
    </row>
    <row r="743" spans="1:7" x14ac:dyDescent="0.2">
      <c r="A743" s="537"/>
      <c r="B743" s="99"/>
      <c r="C743" s="242"/>
      <c r="D743" s="244"/>
      <c r="E743" s="244"/>
    </row>
    <row r="744" spans="1:7" x14ac:dyDescent="0.2">
      <c r="A744" s="537">
        <f>A734+0.1</f>
        <v>24.300000000000004</v>
      </c>
      <c r="B744" s="221" t="s">
        <v>534</v>
      </c>
      <c r="C744" s="242"/>
      <c r="D744" s="244"/>
      <c r="E744" s="244"/>
      <c r="F744" s="107" t="s">
        <v>31</v>
      </c>
    </row>
    <row r="745" spans="1:7" x14ac:dyDescent="0.2">
      <c r="A745" s="537"/>
      <c r="B745" s="221"/>
      <c r="C745" s="242"/>
      <c r="D745" s="244"/>
      <c r="E745" s="244"/>
    </row>
    <row r="746" spans="1:7" x14ac:dyDescent="0.2">
      <c r="A746" s="537"/>
      <c r="B746" s="221" t="s">
        <v>462</v>
      </c>
      <c r="C746" s="242"/>
      <c r="D746" s="244">
        <v>856851.44</v>
      </c>
      <c r="E746" s="244">
        <v>979901</v>
      </c>
    </row>
    <row r="747" spans="1:7" ht="25.5" x14ac:dyDescent="0.2">
      <c r="A747" s="537"/>
      <c r="B747" s="279" t="s">
        <v>1215</v>
      </c>
      <c r="C747" s="242"/>
      <c r="D747" s="244"/>
      <c r="E747" s="244"/>
    </row>
    <row r="748" spans="1:7" x14ac:dyDescent="0.2">
      <c r="A748" s="537"/>
      <c r="B748" s="99"/>
      <c r="C748" s="242"/>
      <c r="D748" s="244"/>
      <c r="E748" s="244"/>
    </row>
    <row r="749" spans="1:7" x14ac:dyDescent="0.2">
      <c r="A749" s="537">
        <f>A744+0.1</f>
        <v>24.400000000000006</v>
      </c>
      <c r="B749" s="221" t="s">
        <v>56</v>
      </c>
      <c r="C749" s="242"/>
      <c r="D749" s="244"/>
      <c r="E749" s="244"/>
      <c r="F749" s="107" t="s">
        <v>31</v>
      </c>
    </row>
    <row r="750" spans="1:7" x14ac:dyDescent="0.2">
      <c r="A750" s="537"/>
      <c r="B750" s="221"/>
      <c r="C750" s="242"/>
      <c r="D750" s="244"/>
      <c r="E750" s="244"/>
    </row>
    <row r="751" spans="1:7" x14ac:dyDescent="0.2">
      <c r="A751" s="537"/>
      <c r="B751" s="99" t="s">
        <v>37</v>
      </c>
      <c r="C751" s="242"/>
      <c r="D751" s="244">
        <v>0</v>
      </c>
      <c r="E751" s="244">
        <v>0</v>
      </c>
    </row>
    <row r="752" spans="1:7" x14ac:dyDescent="0.2">
      <c r="A752" s="537"/>
      <c r="B752" s="99" t="s">
        <v>958</v>
      </c>
      <c r="C752" s="242"/>
      <c r="D752" s="244">
        <v>6119764.6199999982</v>
      </c>
      <c r="E752" s="244">
        <v>5345054</v>
      </c>
      <c r="G752" s="14">
        <f>D760/E760</f>
        <v>3.5994606887069556</v>
      </c>
    </row>
    <row r="753" spans="1:6" x14ac:dyDescent="0.2">
      <c r="A753" s="537"/>
      <c r="B753" s="99" t="s">
        <v>148</v>
      </c>
      <c r="C753" s="242"/>
      <c r="D753" s="244">
        <v>-5555152.2699999986</v>
      </c>
      <c r="E753" s="244">
        <v>-5345054</v>
      </c>
    </row>
    <row r="754" spans="1:6" x14ac:dyDescent="0.2">
      <c r="A754" s="537"/>
      <c r="B754" s="99" t="s">
        <v>39</v>
      </c>
      <c r="C754" s="242"/>
      <c r="D754" s="595"/>
      <c r="E754" s="244"/>
    </row>
    <row r="755" spans="1:6" ht="13.5" thickBot="1" x14ac:dyDescent="0.25">
      <c r="A755" s="537"/>
      <c r="B755" s="221" t="s">
        <v>1272</v>
      </c>
      <c r="C755" s="242"/>
      <c r="D755" s="153">
        <v>564612.34999999963</v>
      </c>
      <c r="E755" s="153">
        <v>0</v>
      </c>
    </row>
    <row r="756" spans="1:6" ht="13.5" thickTop="1" x14ac:dyDescent="0.2">
      <c r="A756" s="537"/>
      <c r="B756" s="99"/>
      <c r="C756" s="242"/>
      <c r="D756" s="244"/>
      <c r="E756" s="244"/>
    </row>
    <row r="757" spans="1:6" x14ac:dyDescent="0.2">
      <c r="A757" s="537">
        <f>A749+0.1</f>
        <v>24.500000000000007</v>
      </c>
      <c r="B757" s="221" t="s">
        <v>530</v>
      </c>
      <c r="C757" s="242"/>
      <c r="D757" s="244"/>
      <c r="E757" s="244"/>
      <c r="F757" s="107" t="s">
        <v>31</v>
      </c>
    </row>
    <row r="758" spans="1:6" x14ac:dyDescent="0.2">
      <c r="A758" s="537"/>
      <c r="B758" s="221"/>
      <c r="C758" s="242"/>
      <c r="D758" s="244"/>
      <c r="E758" s="244"/>
    </row>
    <row r="759" spans="1:6" x14ac:dyDescent="0.2">
      <c r="A759" s="537"/>
      <c r="B759" s="99" t="s">
        <v>37</v>
      </c>
      <c r="C759" s="242"/>
      <c r="D759" s="244">
        <v>0</v>
      </c>
      <c r="E759" s="244">
        <v>0</v>
      </c>
    </row>
    <row r="760" spans="1:6" x14ac:dyDescent="0.2">
      <c r="A760" s="537"/>
      <c r="B760" s="99" t="s">
        <v>958</v>
      </c>
      <c r="C760" s="242"/>
      <c r="D760" s="244">
        <v>7199371.3099999996</v>
      </c>
      <c r="E760" s="244">
        <v>2000125</v>
      </c>
    </row>
    <row r="761" spans="1:6" x14ac:dyDescent="0.2">
      <c r="A761" s="537"/>
      <c r="B761" s="99" t="s">
        <v>148</v>
      </c>
      <c r="C761" s="242"/>
      <c r="D761" s="244">
        <v>-7199371.3099999996</v>
      </c>
      <c r="E761" s="244">
        <v>-2000125</v>
      </c>
    </row>
    <row r="762" spans="1:6" x14ac:dyDescent="0.2">
      <c r="A762" s="537"/>
      <c r="B762" s="99" t="s">
        <v>39</v>
      </c>
      <c r="C762" s="242"/>
      <c r="D762" s="595">
        <v>0</v>
      </c>
      <c r="E762" s="244">
        <v>0</v>
      </c>
    </row>
    <row r="763" spans="1:6" ht="13.5" thickBot="1" x14ac:dyDescent="0.25">
      <c r="A763" s="537"/>
      <c r="B763" s="221" t="s">
        <v>454</v>
      </c>
      <c r="C763" s="242"/>
      <c r="D763" s="153">
        <v>0</v>
      </c>
      <c r="E763" s="153">
        <v>0</v>
      </c>
    </row>
    <row r="764" spans="1:6" ht="13.5" thickTop="1" x14ac:dyDescent="0.2">
      <c r="A764" s="537"/>
      <c r="B764" s="99"/>
      <c r="C764" s="242"/>
      <c r="D764" s="242"/>
      <c r="E764" s="242"/>
    </row>
    <row r="765" spans="1:6" x14ac:dyDescent="0.2">
      <c r="A765" s="537"/>
      <c r="B765" s="99"/>
      <c r="C765" s="99"/>
      <c r="D765" s="99"/>
      <c r="E765" s="99"/>
    </row>
    <row r="766" spans="1:6" x14ac:dyDescent="0.2">
      <c r="A766" s="537">
        <f>A757+0.1</f>
        <v>24.600000000000009</v>
      </c>
      <c r="B766" s="226" t="s">
        <v>531</v>
      </c>
      <c r="C766" s="99"/>
      <c r="D766" s="99"/>
      <c r="E766" s="99"/>
      <c r="F766" s="107" t="s">
        <v>29</v>
      </c>
    </row>
    <row r="767" spans="1:6" x14ac:dyDescent="0.2">
      <c r="A767" s="537"/>
      <c r="B767" s="99"/>
      <c r="C767" s="99"/>
      <c r="D767" s="99"/>
      <c r="E767" s="99"/>
      <c r="F767" s="14"/>
    </row>
    <row r="768" spans="1:6" x14ac:dyDescent="0.2">
      <c r="A768" s="537"/>
      <c r="B768" s="596" t="s">
        <v>1030</v>
      </c>
      <c r="C768" s="99"/>
      <c r="D768" s="99"/>
      <c r="E768" s="99"/>
      <c r="F768" s="14"/>
    </row>
    <row r="769" spans="1:6" x14ac:dyDescent="0.2">
      <c r="A769" s="537"/>
      <c r="B769" s="597" t="s">
        <v>1031</v>
      </c>
      <c r="C769" s="99"/>
      <c r="D769" s="99"/>
      <c r="E769" s="99"/>
      <c r="F769" s="14"/>
    </row>
    <row r="770" spans="1:6" x14ac:dyDescent="0.2">
      <c r="A770" s="537"/>
      <c r="B770" s="597"/>
      <c r="C770" s="99"/>
      <c r="D770" s="99"/>
      <c r="E770" s="99"/>
      <c r="F770" s="14"/>
    </row>
    <row r="771" spans="1:6" x14ac:dyDescent="0.2">
      <c r="A771" s="537"/>
      <c r="B771" s="596" t="s">
        <v>1032</v>
      </c>
      <c r="C771" s="99"/>
      <c r="D771" s="99"/>
      <c r="E771" s="99"/>
      <c r="F771" s="14"/>
    </row>
    <row r="772" spans="1:6" ht="22.5" customHeight="1" x14ac:dyDescent="0.2">
      <c r="A772" s="537"/>
      <c r="B772" s="838" t="s">
        <v>1033</v>
      </c>
      <c r="C772" s="838"/>
      <c r="D772" s="838"/>
      <c r="E772" s="838"/>
      <c r="F772" s="14"/>
    </row>
    <row r="773" spans="1:6" x14ac:dyDescent="0.2">
      <c r="A773" s="537"/>
      <c r="B773" s="279"/>
      <c r="C773" s="99"/>
      <c r="D773" s="99"/>
      <c r="E773" s="99"/>
      <c r="F773" s="14"/>
    </row>
    <row r="774" spans="1:6" x14ac:dyDescent="0.2">
      <c r="A774" s="537"/>
      <c r="B774" s="596" t="s">
        <v>1034</v>
      </c>
      <c r="C774" s="99"/>
      <c r="D774" s="99"/>
      <c r="E774" s="99"/>
      <c r="F774" s="14"/>
    </row>
    <row r="775" spans="1:6" x14ac:dyDescent="0.2">
      <c r="A775" s="537"/>
      <c r="B775" s="597" t="s">
        <v>1035</v>
      </c>
      <c r="C775" s="99"/>
      <c r="D775" s="99"/>
      <c r="E775" s="99"/>
      <c r="F775" s="14"/>
    </row>
    <row r="776" spans="1:6" x14ac:dyDescent="0.2">
      <c r="A776" s="537"/>
      <c r="B776" s="279"/>
      <c r="C776" s="99"/>
      <c r="D776" s="99"/>
      <c r="E776" s="99"/>
      <c r="F776" s="14"/>
    </row>
    <row r="777" spans="1:6" x14ac:dyDescent="0.2">
      <c r="A777" s="537"/>
      <c r="B777" s="596" t="s">
        <v>1036</v>
      </c>
      <c r="C777" s="99"/>
      <c r="D777" s="99"/>
      <c r="E777" s="99"/>
      <c r="F777" s="14"/>
    </row>
    <row r="778" spans="1:6" x14ac:dyDescent="0.2">
      <c r="A778" s="537"/>
      <c r="B778" s="597" t="s">
        <v>1037</v>
      </c>
      <c r="C778" s="99"/>
      <c r="D778" s="99"/>
      <c r="E778" s="99"/>
      <c r="F778" s="14"/>
    </row>
    <row r="779" spans="1:6" x14ac:dyDescent="0.2">
      <c r="A779" s="537"/>
      <c r="B779" s="597" t="s">
        <v>1038</v>
      </c>
      <c r="C779" s="99"/>
      <c r="D779" s="99"/>
      <c r="E779" s="99"/>
      <c r="F779" s="14"/>
    </row>
    <row r="780" spans="1:6" x14ac:dyDescent="0.2">
      <c r="A780" s="537"/>
      <c r="B780" s="279"/>
      <c r="C780" s="99"/>
      <c r="D780" s="99"/>
      <c r="E780" s="99"/>
      <c r="F780" s="14"/>
    </row>
    <row r="781" spans="1:6" x14ac:dyDescent="0.2">
      <c r="A781" s="537"/>
      <c r="B781" s="596" t="s">
        <v>1040</v>
      </c>
      <c r="C781" s="99"/>
      <c r="D781" s="99"/>
      <c r="E781" s="99"/>
      <c r="F781" s="14"/>
    </row>
    <row r="782" spans="1:6" x14ac:dyDescent="0.2">
      <c r="A782" s="537"/>
      <c r="B782" s="597" t="s">
        <v>1039</v>
      </c>
      <c r="C782" s="99"/>
      <c r="D782" s="99"/>
      <c r="E782" s="99"/>
      <c r="F782" s="14"/>
    </row>
    <row r="783" spans="1:6" x14ac:dyDescent="0.2">
      <c r="A783" s="537"/>
      <c r="B783" s="279"/>
      <c r="C783" s="99"/>
      <c r="D783" s="99"/>
      <c r="E783" s="99"/>
    </row>
    <row r="784" spans="1:6" x14ac:dyDescent="0.2">
      <c r="A784" s="537"/>
      <c r="B784" s="596" t="s">
        <v>1041</v>
      </c>
      <c r="C784" s="99"/>
      <c r="D784" s="99"/>
      <c r="E784" s="99"/>
    </row>
    <row r="785" spans="1:6" ht="24" customHeight="1" x14ac:dyDescent="0.2">
      <c r="A785" s="537"/>
      <c r="B785" s="838" t="s">
        <v>1042</v>
      </c>
      <c r="C785" s="838"/>
      <c r="D785" s="838"/>
      <c r="E785" s="838"/>
    </row>
    <row r="786" spans="1:6" x14ac:dyDescent="0.2">
      <c r="A786" s="537"/>
      <c r="B786" s="597"/>
      <c r="C786" s="99"/>
      <c r="D786" s="99"/>
      <c r="E786" s="99"/>
    </row>
    <row r="787" spans="1:6" x14ac:dyDescent="0.2">
      <c r="A787" s="537">
        <f>A725+1</f>
        <v>25</v>
      </c>
      <c r="B787" s="221" t="s">
        <v>1061</v>
      </c>
      <c r="C787" s="99"/>
      <c r="D787" s="539"/>
      <c r="E787" s="539"/>
      <c r="F787" s="107" t="s">
        <v>390</v>
      </c>
    </row>
    <row r="788" spans="1:6" x14ac:dyDescent="0.2">
      <c r="A788" s="537"/>
      <c r="B788" s="221"/>
      <c r="C788" s="99"/>
      <c r="D788" s="539"/>
      <c r="E788" s="539"/>
    </row>
    <row r="789" spans="1:6" x14ac:dyDescent="0.2">
      <c r="A789" s="537">
        <f>A787+0.1</f>
        <v>25.1</v>
      </c>
      <c r="B789" s="221" t="s">
        <v>666</v>
      </c>
      <c r="C789" s="99"/>
      <c r="D789" s="242"/>
      <c r="E789" s="242"/>
    </row>
    <row r="790" spans="1:6" x14ac:dyDescent="0.2">
      <c r="A790" s="537"/>
      <c r="B790" s="221"/>
      <c r="C790" s="99"/>
      <c r="D790" s="242"/>
      <c r="E790" s="242"/>
    </row>
    <row r="791" spans="1:6" x14ac:dyDescent="0.2">
      <c r="A791" s="537"/>
      <c r="B791" s="598" t="s">
        <v>422</v>
      </c>
      <c r="C791" s="99"/>
      <c r="D791" s="199">
        <v>2962786.88</v>
      </c>
      <c r="E791" s="199">
        <v>1328470</v>
      </c>
    </row>
    <row r="792" spans="1:6" x14ac:dyDescent="0.2">
      <c r="A792" s="537"/>
      <c r="B792" s="99" t="s">
        <v>150</v>
      </c>
      <c r="C792" s="99"/>
      <c r="D792" s="239">
        <v>111</v>
      </c>
      <c r="E792" s="233">
        <v>12709</v>
      </c>
    </row>
    <row r="793" spans="1:6" x14ac:dyDescent="0.2">
      <c r="A793" s="537"/>
      <c r="B793" s="99" t="s">
        <v>667</v>
      </c>
      <c r="C793" s="99"/>
      <c r="D793" s="240">
        <v>2962675.88</v>
      </c>
      <c r="E793" s="235">
        <v>1315761</v>
      </c>
    </row>
    <row r="794" spans="1:6" x14ac:dyDescent="0.2">
      <c r="A794" s="537"/>
      <c r="B794" s="99"/>
      <c r="C794" s="99"/>
      <c r="D794" s="244"/>
      <c r="E794" s="244"/>
    </row>
    <row r="795" spans="1:6" x14ac:dyDescent="0.2">
      <c r="A795" s="537"/>
      <c r="B795" s="598" t="s">
        <v>423</v>
      </c>
      <c r="C795" s="99"/>
      <c r="D795" s="199">
        <v>0</v>
      </c>
      <c r="E795" s="199">
        <v>0</v>
      </c>
    </row>
    <row r="796" spans="1:6" x14ac:dyDescent="0.2">
      <c r="A796" s="537"/>
      <c r="B796" s="99" t="s">
        <v>150</v>
      </c>
      <c r="C796" s="99"/>
      <c r="D796" s="239">
        <v>0</v>
      </c>
      <c r="E796" s="204">
        <v>0</v>
      </c>
    </row>
    <row r="797" spans="1:6" x14ac:dyDescent="0.2">
      <c r="A797" s="537"/>
      <c r="B797" s="99" t="s">
        <v>667</v>
      </c>
      <c r="C797" s="99"/>
      <c r="D797" s="240">
        <v>0</v>
      </c>
      <c r="E797" s="236">
        <v>0</v>
      </c>
    </row>
    <row r="798" spans="1:6" x14ac:dyDescent="0.2">
      <c r="A798" s="537"/>
      <c r="B798" s="99"/>
      <c r="C798" s="99"/>
      <c r="D798" s="244"/>
      <c r="E798" s="244"/>
    </row>
    <row r="799" spans="1:6" ht="13.5" thickBot="1" x14ac:dyDescent="0.25">
      <c r="A799" s="537"/>
      <c r="B799" s="221" t="s">
        <v>334</v>
      </c>
      <c r="C799" s="99"/>
      <c r="D799" s="256">
        <v>2962786.88</v>
      </c>
      <c r="E799" s="256">
        <v>1328470</v>
      </c>
    </row>
    <row r="800" spans="1:6" ht="13.5" thickTop="1" x14ac:dyDescent="0.2">
      <c r="A800" s="537"/>
      <c r="B800" s="99"/>
      <c r="C800" s="99"/>
      <c r="D800" s="244"/>
      <c r="E800" s="244"/>
    </row>
    <row r="801" spans="1:6" x14ac:dyDescent="0.2">
      <c r="A801" s="537"/>
      <c r="B801" s="99" t="s">
        <v>424</v>
      </c>
      <c r="C801" s="99"/>
      <c r="D801" s="244"/>
      <c r="E801" s="244"/>
    </row>
    <row r="802" spans="1:6" x14ac:dyDescent="0.2">
      <c r="A802" s="537"/>
      <c r="B802" s="99"/>
      <c r="C802" s="99"/>
      <c r="D802" s="244"/>
      <c r="E802" s="244"/>
    </row>
    <row r="803" spans="1:6" x14ac:dyDescent="0.2">
      <c r="A803" s="537"/>
      <c r="B803" s="263" t="s">
        <v>425</v>
      </c>
      <c r="C803" s="99"/>
      <c r="D803" s="244">
        <v>2962786.88</v>
      </c>
      <c r="E803" s="244">
        <v>1328470</v>
      </c>
    </row>
    <row r="804" spans="1:6" ht="13.5" thickBot="1" x14ac:dyDescent="0.25">
      <c r="A804" s="537"/>
      <c r="B804" s="99"/>
      <c r="C804" s="99"/>
      <c r="D804" s="153">
        <v>2962786.88</v>
      </c>
      <c r="E804" s="153">
        <v>1328470</v>
      </c>
    </row>
    <row r="805" spans="1:6" ht="13.5" thickTop="1" x14ac:dyDescent="0.2">
      <c r="A805" s="537"/>
      <c r="B805" s="99">
        <v>171</v>
      </c>
      <c r="C805" s="99"/>
      <c r="D805" s="237"/>
      <c r="E805" s="237"/>
    </row>
    <row r="806" spans="1:6" x14ac:dyDescent="0.2">
      <c r="A806" s="537">
        <f>A789+0.1</f>
        <v>25.200000000000003</v>
      </c>
      <c r="B806" s="221" t="s">
        <v>532</v>
      </c>
      <c r="C806" s="99"/>
      <c r="D806" s="237"/>
      <c r="E806" s="237"/>
      <c r="F806" s="107" t="s">
        <v>391</v>
      </c>
    </row>
    <row r="807" spans="1:6" x14ac:dyDescent="0.2">
      <c r="A807" s="537"/>
      <c r="B807" s="99"/>
      <c r="C807" s="99"/>
      <c r="D807" s="237"/>
      <c r="E807" s="237"/>
    </row>
    <row r="808" spans="1:6" ht="25.5" x14ac:dyDescent="0.2">
      <c r="A808" s="537"/>
      <c r="B808" s="279" t="s">
        <v>527</v>
      </c>
      <c r="C808" s="99"/>
      <c r="D808" s="261"/>
      <c r="E808" s="261"/>
    </row>
    <row r="809" spans="1:6" x14ac:dyDescent="0.2">
      <c r="A809" s="537"/>
      <c r="B809" s="99"/>
      <c r="C809" s="99"/>
      <c r="D809" s="261"/>
      <c r="E809" s="261"/>
    </row>
    <row r="810" spans="1:6" x14ac:dyDescent="0.2">
      <c r="A810" s="537"/>
      <c r="B810" s="221" t="s">
        <v>437</v>
      </c>
      <c r="C810" s="99"/>
      <c r="D810" s="261"/>
      <c r="E810" s="570"/>
      <c r="F810" s="78"/>
    </row>
    <row r="811" spans="1:6" x14ac:dyDescent="0.2">
      <c r="A811" s="537"/>
      <c r="B811" s="99"/>
      <c r="C811" s="99"/>
      <c r="D811" s="261"/>
      <c r="E811" s="570"/>
      <c r="F811" s="78"/>
    </row>
    <row r="812" spans="1:6" x14ac:dyDescent="0.2">
      <c r="A812" s="537"/>
      <c r="B812" s="99" t="s">
        <v>147</v>
      </c>
      <c r="C812" s="99"/>
      <c r="D812" s="261">
        <v>0</v>
      </c>
      <c r="E812" s="261">
        <v>0</v>
      </c>
    </row>
    <row r="813" spans="1:6" x14ac:dyDescent="0.2">
      <c r="A813" s="537"/>
      <c r="B813" s="99" t="s">
        <v>433</v>
      </c>
      <c r="C813" s="99"/>
      <c r="D813" s="261">
        <v>0</v>
      </c>
      <c r="E813" s="261">
        <v>0</v>
      </c>
    </row>
    <row r="814" spans="1:6" x14ac:dyDescent="0.2">
      <c r="A814" s="537"/>
      <c r="B814" s="99" t="s">
        <v>434</v>
      </c>
      <c r="C814" s="99"/>
      <c r="D814" s="244">
        <v>0</v>
      </c>
      <c r="E814" s="244">
        <v>0</v>
      </c>
    </row>
    <row r="815" spans="1:6" ht="13.5" thickBot="1" x14ac:dyDescent="0.25">
      <c r="A815" s="537"/>
      <c r="B815" s="221" t="s">
        <v>334</v>
      </c>
      <c r="C815" s="99"/>
      <c r="D815" s="249">
        <v>0</v>
      </c>
      <c r="E815" s="249">
        <v>0</v>
      </c>
    </row>
    <row r="816" spans="1:6" ht="13.5" thickTop="1" x14ac:dyDescent="0.2">
      <c r="A816" s="537"/>
      <c r="B816" s="99"/>
      <c r="C816" s="99"/>
      <c r="D816" s="261"/>
      <c r="E816" s="261"/>
    </row>
    <row r="817" spans="1:9" ht="25.5" x14ac:dyDescent="0.2">
      <c r="A817" s="537"/>
      <c r="B817" s="580" t="s">
        <v>455</v>
      </c>
      <c r="C817" s="580"/>
      <c r="D817" s="261">
        <v>0</v>
      </c>
      <c r="E817" s="261">
        <v>0</v>
      </c>
    </row>
    <row r="818" spans="1:9" x14ac:dyDescent="0.2">
      <c r="A818" s="537"/>
      <c r="B818" s="99"/>
      <c r="C818" s="221"/>
      <c r="D818" s="576"/>
      <c r="E818" s="576"/>
    </row>
    <row r="819" spans="1:9" hidden="1" x14ac:dyDescent="0.2">
      <c r="A819" s="537"/>
      <c r="B819" s="99" t="s">
        <v>436</v>
      </c>
      <c r="C819" s="99"/>
      <c r="D819" s="261"/>
      <c r="E819" s="261"/>
      <c r="F819" s="117"/>
      <c r="G819" s="103"/>
      <c r="H819" s="13"/>
      <c r="I819" s="118"/>
    </row>
    <row r="820" spans="1:9" ht="66.75" hidden="1" customHeight="1" x14ac:dyDescent="0.2">
      <c r="A820" s="537"/>
      <c r="B820" s="599" t="s">
        <v>550</v>
      </c>
      <c r="C820" s="99"/>
      <c r="D820" s="261"/>
      <c r="E820" s="261"/>
      <c r="F820" s="117"/>
      <c r="G820" s="103"/>
      <c r="H820" s="13"/>
      <c r="I820" s="118"/>
    </row>
    <row r="821" spans="1:9" hidden="1" x14ac:dyDescent="0.2">
      <c r="A821" s="537"/>
      <c r="B821" s="99"/>
      <c r="C821" s="99"/>
      <c r="D821" s="261"/>
      <c r="E821" s="261"/>
    </row>
    <row r="822" spans="1:9" x14ac:dyDescent="0.2">
      <c r="A822" s="537"/>
      <c r="B822" s="221" t="s">
        <v>438</v>
      </c>
      <c r="C822" s="99"/>
      <c r="D822" s="261"/>
      <c r="E822" s="261"/>
      <c r="G822" s="13"/>
      <c r="H822" s="13"/>
      <c r="I822" s="118"/>
    </row>
    <row r="823" spans="1:9" x14ac:dyDescent="0.2">
      <c r="A823" s="537"/>
      <c r="B823" s="99"/>
      <c r="C823" s="99"/>
      <c r="D823" s="261"/>
      <c r="E823" s="261"/>
      <c r="G823" s="13"/>
      <c r="H823" s="13"/>
      <c r="I823" s="118"/>
    </row>
    <row r="824" spans="1:9" x14ac:dyDescent="0.2">
      <c r="A824" s="537"/>
      <c r="B824" s="221" t="s">
        <v>435</v>
      </c>
      <c r="C824" s="99"/>
      <c r="D824" s="261"/>
      <c r="E824" s="261"/>
      <c r="G824" s="13"/>
      <c r="H824" s="13"/>
      <c r="I824" s="118"/>
    </row>
    <row r="825" spans="1:9" x14ac:dyDescent="0.2">
      <c r="A825" s="537"/>
      <c r="B825" s="99" t="s">
        <v>959</v>
      </c>
      <c r="C825" s="99"/>
      <c r="D825" s="244">
        <v>446688.00000000006</v>
      </c>
      <c r="E825" s="244">
        <v>74925</v>
      </c>
      <c r="H825" s="13"/>
      <c r="I825" s="118"/>
    </row>
    <row r="826" spans="1:9" x14ac:dyDescent="0.2">
      <c r="A826" s="537"/>
      <c r="B826" s="99" t="s">
        <v>960</v>
      </c>
      <c r="C826" s="99"/>
      <c r="D826" s="244">
        <v>446688.00000000006</v>
      </c>
      <c r="E826" s="244">
        <v>0</v>
      </c>
      <c r="H826" s="13"/>
      <c r="I826" s="118"/>
    </row>
    <row r="827" spans="1:9" x14ac:dyDescent="0.2">
      <c r="A827" s="537"/>
      <c r="B827" s="99" t="s">
        <v>961</v>
      </c>
      <c r="C827" s="99"/>
      <c r="D827" s="244">
        <v>0</v>
      </c>
      <c r="E827" s="244">
        <v>0</v>
      </c>
    </row>
    <row r="828" spans="1:9" ht="13.5" thickBot="1" x14ac:dyDescent="0.25">
      <c r="A828" s="537"/>
      <c r="B828" s="130" t="s">
        <v>334</v>
      </c>
      <c r="C828" s="138"/>
      <c r="D828" s="153">
        <v>893376.00000000012</v>
      </c>
      <c r="E828" s="153">
        <v>74925</v>
      </c>
      <c r="H828" s="72"/>
      <c r="I828" s="119"/>
    </row>
    <row r="829" spans="1:9" ht="13.5" thickTop="1" x14ac:dyDescent="0.2">
      <c r="A829" s="537"/>
      <c r="B829" s="138"/>
      <c r="C829" s="138"/>
      <c r="D829" s="138"/>
      <c r="E829" s="600"/>
      <c r="F829" s="120"/>
      <c r="G829" s="72"/>
      <c r="H829" s="72"/>
      <c r="I829" s="119"/>
    </row>
    <row r="830" spans="1:9" ht="25.5" x14ac:dyDescent="0.2">
      <c r="A830" s="537"/>
      <c r="B830" s="601" t="s">
        <v>962</v>
      </c>
      <c r="C830" s="99"/>
      <c r="D830" s="99"/>
      <c r="E830" s="228"/>
      <c r="F830" s="117"/>
      <c r="G830" s="103"/>
      <c r="H830" s="13"/>
      <c r="I830" s="118"/>
    </row>
    <row r="831" spans="1:9" x14ac:dyDescent="0.2">
      <c r="A831" s="537"/>
      <c r="B831" s="602" t="s">
        <v>963</v>
      </c>
      <c r="C831" s="99"/>
      <c r="D831" s="99"/>
      <c r="E831" s="228"/>
      <c r="F831" s="117"/>
      <c r="G831" s="103"/>
      <c r="H831" s="13"/>
      <c r="I831" s="118"/>
    </row>
    <row r="832" spans="1:9" ht="25.5" x14ac:dyDescent="0.2">
      <c r="A832" s="537"/>
      <c r="B832" s="603" t="s">
        <v>1290</v>
      </c>
      <c r="C832" s="99"/>
      <c r="D832" s="99"/>
      <c r="E832" s="228"/>
      <c r="F832" s="117"/>
      <c r="G832" s="103"/>
      <c r="H832" s="13"/>
      <c r="I832" s="118"/>
    </row>
    <row r="833" spans="1:9" x14ac:dyDescent="0.2">
      <c r="A833" s="537"/>
      <c r="B833" s="603"/>
      <c r="C833" s="99"/>
      <c r="D833" s="99"/>
      <c r="E833" s="228"/>
      <c r="F833" s="117"/>
      <c r="G833" s="103"/>
      <c r="H833" s="13"/>
      <c r="I833" s="118"/>
    </row>
    <row r="834" spans="1:9" x14ac:dyDescent="0.2">
      <c r="A834" s="537"/>
      <c r="B834" s="599"/>
      <c r="C834" s="99"/>
      <c r="D834" s="99"/>
      <c r="E834" s="228"/>
      <c r="F834" s="117"/>
      <c r="G834" s="103"/>
      <c r="H834" s="13"/>
      <c r="I834" s="118"/>
    </row>
    <row r="835" spans="1:9" x14ac:dyDescent="0.2">
      <c r="A835" s="537"/>
      <c r="B835" s="99"/>
      <c r="C835" s="99"/>
      <c r="D835" s="99"/>
      <c r="E835" s="228"/>
      <c r="F835" s="117"/>
      <c r="G835" s="103"/>
      <c r="H835" s="13"/>
      <c r="I835" s="118"/>
    </row>
    <row r="836" spans="1:9" x14ac:dyDescent="0.2">
      <c r="A836" s="537">
        <f>A787+1</f>
        <v>26</v>
      </c>
      <c r="B836" s="221" t="s">
        <v>439</v>
      </c>
      <c r="C836" s="99"/>
      <c r="D836" s="99"/>
      <c r="E836" s="296"/>
      <c r="F836" s="107" t="s">
        <v>394</v>
      </c>
    </row>
    <row r="837" spans="1:9" x14ac:dyDescent="0.2">
      <c r="A837" s="537"/>
      <c r="B837" s="221"/>
      <c r="C837" s="99"/>
      <c r="D837" s="99"/>
      <c r="E837" s="296"/>
    </row>
    <row r="838" spans="1:9" ht="13.5" thickBot="1" x14ac:dyDescent="0.25">
      <c r="A838" s="537"/>
      <c r="B838" s="221" t="s">
        <v>440</v>
      </c>
      <c r="C838" s="99"/>
      <c r="D838" s="153">
        <v>4555457.0399999991</v>
      </c>
      <c r="E838" s="153">
        <v>2781029</v>
      </c>
    </row>
    <row r="839" spans="1:9" ht="64.5" thickTop="1" x14ac:dyDescent="0.2">
      <c r="A839" s="537"/>
      <c r="B839" s="604" t="s">
        <v>668</v>
      </c>
      <c r="C839" s="605"/>
      <c r="D839" s="99"/>
      <c r="E839" s="99"/>
    </row>
    <row r="840" spans="1:9" x14ac:dyDescent="0.2">
      <c r="A840" s="537"/>
      <c r="B840" s="221"/>
      <c r="C840" s="99"/>
      <c r="D840" s="99"/>
      <c r="E840" s="296"/>
    </row>
    <row r="841" spans="1:9" hidden="1" x14ac:dyDescent="0.2">
      <c r="A841" s="537">
        <v>53.2</v>
      </c>
      <c r="B841" s="226" t="s">
        <v>441</v>
      </c>
      <c r="C841" s="279"/>
      <c r="D841" s="99"/>
      <c r="E841" s="296"/>
    </row>
    <row r="842" spans="1:9" ht="142.5" hidden="1" customHeight="1" x14ac:dyDescent="0.2">
      <c r="A842" s="537"/>
      <c r="B842" s="606" t="s">
        <v>1106</v>
      </c>
      <c r="C842" s="606"/>
      <c r="D842" s="606"/>
      <c r="E842" s="606"/>
    </row>
    <row r="843" spans="1:9" ht="14.25" hidden="1" customHeight="1" x14ac:dyDescent="0.2">
      <c r="A843" s="537"/>
      <c r="B843" s="605"/>
      <c r="C843" s="605"/>
      <c r="D843" s="605"/>
      <c r="E843" s="607"/>
    </row>
    <row r="844" spans="1:9" ht="54.75" hidden="1" customHeight="1" x14ac:dyDescent="0.2">
      <c r="A844" s="537"/>
      <c r="B844" s="605" t="s">
        <v>1107</v>
      </c>
      <c r="C844" s="605"/>
      <c r="D844" s="605"/>
      <c r="E844" s="605"/>
    </row>
    <row r="845" spans="1:9" ht="12.75" hidden="1" customHeight="1" x14ac:dyDescent="0.2">
      <c r="A845" s="537"/>
      <c r="B845" s="605"/>
      <c r="C845" s="605"/>
      <c r="D845" s="605"/>
      <c r="E845" s="605"/>
    </row>
    <row r="846" spans="1:9" ht="38.25" hidden="1" x14ac:dyDescent="0.2">
      <c r="A846" s="537"/>
      <c r="B846" s="279" t="s">
        <v>699</v>
      </c>
      <c r="C846" s="99"/>
      <c r="D846" s="242"/>
      <c r="E846" s="242"/>
    </row>
    <row r="847" spans="1:9" hidden="1" x14ac:dyDescent="0.2">
      <c r="A847" s="537"/>
      <c r="B847" s="99"/>
      <c r="C847" s="99"/>
      <c r="D847" s="242"/>
      <c r="E847" s="242"/>
    </row>
    <row r="848" spans="1:9" ht="33" customHeight="1" x14ac:dyDescent="0.2">
      <c r="A848" s="537"/>
      <c r="B848" s="608" t="s">
        <v>1179</v>
      </c>
      <c r="C848" s="99"/>
      <c r="D848" s="242"/>
      <c r="E848" s="242"/>
    </row>
    <row r="849" spans="1:6" x14ac:dyDescent="0.2">
      <c r="A849" s="537"/>
      <c r="B849" s="263" t="s">
        <v>669</v>
      </c>
      <c r="C849" s="99"/>
      <c r="D849" s="242"/>
      <c r="E849" s="242"/>
    </row>
    <row r="850" spans="1:6" x14ac:dyDescent="0.2">
      <c r="A850" s="537"/>
      <c r="B850" s="263" t="s">
        <v>670</v>
      </c>
      <c r="C850" s="99"/>
      <c r="D850" s="242"/>
      <c r="E850" s="242"/>
    </row>
    <row r="851" spans="1:6" x14ac:dyDescent="0.2">
      <c r="A851" s="537"/>
      <c r="B851" s="263" t="s">
        <v>671</v>
      </c>
      <c r="C851" s="99"/>
      <c r="D851" s="242"/>
      <c r="E851" s="242"/>
    </row>
    <row r="852" spans="1:6" x14ac:dyDescent="0.2">
      <c r="A852" s="537"/>
      <c r="B852" s="263" t="s">
        <v>672</v>
      </c>
      <c r="C852" s="99"/>
      <c r="D852" s="537"/>
      <c r="E852" s="537"/>
    </row>
    <row r="853" spans="1:6" x14ac:dyDescent="0.2">
      <c r="A853" s="537"/>
      <c r="B853" s="263"/>
      <c r="C853" s="99"/>
      <c r="D853" s="537"/>
      <c r="E853" s="537"/>
    </row>
    <row r="854" spans="1:6" x14ac:dyDescent="0.2">
      <c r="A854" s="537">
        <f>A836+1</f>
        <v>27</v>
      </c>
      <c r="B854" s="221" t="s">
        <v>8</v>
      </c>
      <c r="C854" s="99"/>
      <c r="D854" s="537"/>
      <c r="E854" s="537"/>
      <c r="F854" s="107" t="s">
        <v>390</v>
      </c>
    </row>
    <row r="855" spans="1:6" x14ac:dyDescent="0.2">
      <c r="A855" s="537"/>
      <c r="B855" s="221"/>
      <c r="C855" s="99"/>
      <c r="D855" s="242"/>
      <c r="E855" s="242"/>
    </row>
    <row r="856" spans="1:6" x14ac:dyDescent="0.2">
      <c r="A856" s="537"/>
      <c r="B856" s="221" t="s">
        <v>1175</v>
      </c>
      <c r="C856" s="99"/>
      <c r="D856" s="237"/>
      <c r="E856" s="237"/>
    </row>
    <row r="857" spans="1:6" x14ac:dyDescent="0.2">
      <c r="A857" s="537"/>
      <c r="B857" s="99"/>
      <c r="C857" s="99"/>
      <c r="D857" s="237"/>
      <c r="E857" s="237"/>
    </row>
    <row r="858" spans="1:6" x14ac:dyDescent="0.2">
      <c r="A858" s="537"/>
      <c r="B858" s="596" t="s">
        <v>1043</v>
      </c>
      <c r="C858" s="99"/>
      <c r="D858" s="237"/>
      <c r="E858" s="237"/>
    </row>
    <row r="859" spans="1:6" ht="43.5" customHeight="1" x14ac:dyDescent="0.2">
      <c r="A859" s="537"/>
      <c r="B859" s="838" t="s">
        <v>1044</v>
      </c>
      <c r="C859" s="838"/>
      <c r="D859" s="838"/>
      <c r="E859" s="838"/>
    </row>
    <row r="860" spans="1:6" x14ac:dyDescent="0.2">
      <c r="A860" s="537"/>
      <c r="B860" s="609"/>
      <c r="C860" s="99"/>
      <c r="D860" s="237"/>
      <c r="E860" s="237"/>
    </row>
    <row r="861" spans="1:6" ht="51" customHeight="1" x14ac:dyDescent="0.2">
      <c r="A861" s="537"/>
      <c r="B861" s="834" t="s">
        <v>1045</v>
      </c>
      <c r="C861" s="834"/>
      <c r="D861" s="834"/>
      <c r="E861" s="834"/>
    </row>
    <row r="862" spans="1:6" x14ac:dyDescent="0.2">
      <c r="A862" s="537"/>
      <c r="B862" s="609"/>
      <c r="C862" s="99"/>
      <c r="D862" s="237"/>
      <c r="E862" s="237"/>
    </row>
    <row r="863" spans="1:6" x14ac:dyDescent="0.2">
      <c r="A863" s="537"/>
      <c r="B863" s="597" t="s">
        <v>1046</v>
      </c>
      <c r="C863" s="99"/>
      <c r="D863" s="237"/>
      <c r="E863" s="237"/>
      <c r="F863" s="14"/>
    </row>
    <row r="864" spans="1:6" x14ac:dyDescent="0.2">
      <c r="A864" s="537"/>
      <c r="B864" s="609"/>
      <c r="C864" s="99"/>
      <c r="D864" s="237"/>
      <c r="E864" s="237"/>
      <c r="F864" s="14"/>
    </row>
    <row r="865" spans="1:6" x14ac:dyDescent="0.2">
      <c r="A865" s="537"/>
      <c r="B865" s="597" t="s">
        <v>1047</v>
      </c>
      <c r="C865" s="99"/>
      <c r="D865" s="237"/>
      <c r="E865" s="237"/>
      <c r="F865" s="14"/>
    </row>
    <row r="866" spans="1:6" x14ac:dyDescent="0.2">
      <c r="A866" s="537"/>
      <c r="B866" s="609"/>
      <c r="C866" s="99"/>
      <c r="D866" s="237"/>
      <c r="E866" s="237"/>
      <c r="F866" s="14"/>
    </row>
    <row r="867" spans="1:6" ht="39.75" customHeight="1" x14ac:dyDescent="0.2">
      <c r="A867" s="537"/>
      <c r="B867" s="834" t="s">
        <v>1048</v>
      </c>
      <c r="C867" s="834"/>
      <c r="D867" s="834"/>
      <c r="E867" s="834"/>
      <c r="F867" s="14"/>
    </row>
    <row r="868" spans="1:6" x14ac:dyDescent="0.2">
      <c r="A868" s="537"/>
      <c r="B868" s="609"/>
      <c r="C868" s="99"/>
      <c r="D868" s="237"/>
      <c r="E868" s="237"/>
      <c r="F868" s="14"/>
    </row>
    <row r="869" spans="1:6" x14ac:dyDescent="0.2">
      <c r="A869" s="537"/>
      <c r="B869" s="596" t="s">
        <v>1049</v>
      </c>
      <c r="C869" s="99"/>
      <c r="D869" s="237"/>
      <c r="E869" s="237"/>
      <c r="F869" s="14"/>
    </row>
    <row r="870" spans="1:6" ht="26.25" customHeight="1" x14ac:dyDescent="0.2">
      <c r="A870" s="537"/>
      <c r="B870" s="834" t="s">
        <v>1050</v>
      </c>
      <c r="C870" s="834"/>
      <c r="D870" s="834"/>
      <c r="E870" s="834"/>
      <c r="F870" s="14"/>
    </row>
    <row r="871" spans="1:6" x14ac:dyDescent="0.2">
      <c r="A871" s="537"/>
      <c r="B871" s="609"/>
      <c r="C871" s="99"/>
      <c r="D871" s="237"/>
      <c r="E871" s="237"/>
      <c r="F871" s="14"/>
    </row>
    <row r="872" spans="1:6" x14ac:dyDescent="0.2">
      <c r="A872" s="537"/>
      <c r="B872" s="596" t="s">
        <v>1051</v>
      </c>
      <c r="C872" s="99"/>
      <c r="D872" s="237"/>
      <c r="E872" s="237"/>
      <c r="F872" s="14"/>
    </row>
    <row r="873" spans="1:6" x14ac:dyDescent="0.2">
      <c r="A873" s="537"/>
      <c r="B873" s="610" t="s">
        <v>1052</v>
      </c>
      <c r="C873" s="99"/>
      <c r="D873" s="237"/>
      <c r="E873" s="237"/>
      <c r="F873" s="14"/>
    </row>
    <row r="874" spans="1:6" x14ac:dyDescent="0.2">
      <c r="A874" s="560"/>
      <c r="B874" s="610"/>
      <c r="C874" s="99"/>
      <c r="D874" s="237"/>
      <c r="E874" s="237"/>
      <c r="F874" s="14"/>
    </row>
    <row r="875" spans="1:6" x14ac:dyDescent="0.2">
      <c r="A875" s="560"/>
      <c r="B875" s="674" t="s">
        <v>1430</v>
      </c>
      <c r="C875" s="99"/>
      <c r="D875" s="237"/>
      <c r="E875" s="237"/>
      <c r="F875" s="14"/>
    </row>
    <row r="876" spans="1:6" x14ac:dyDescent="0.2">
      <c r="A876" s="560"/>
      <c r="B876" s="610" t="s">
        <v>1431</v>
      </c>
      <c r="C876" s="99"/>
      <c r="D876" s="237"/>
      <c r="E876" s="237"/>
      <c r="F876" s="14"/>
    </row>
    <row r="877" spans="1:6" x14ac:dyDescent="0.2">
      <c r="A877" s="560"/>
      <c r="B877" s="610" t="s">
        <v>1432</v>
      </c>
      <c r="C877" s="99"/>
      <c r="D877" s="237"/>
      <c r="E877" s="237"/>
      <c r="F877" s="14"/>
    </row>
    <row r="878" spans="1:6" x14ac:dyDescent="0.2">
      <c r="A878" s="560"/>
      <c r="B878" s="610"/>
      <c r="C878" s="99"/>
      <c r="D878" s="237"/>
      <c r="E878" s="237"/>
      <c r="F878" s="14"/>
    </row>
    <row r="879" spans="1:6" x14ac:dyDescent="0.2">
      <c r="A879" s="560"/>
      <c r="B879" s="596" t="s">
        <v>1051</v>
      </c>
      <c r="C879" s="99"/>
      <c r="D879" s="237"/>
      <c r="E879" s="237"/>
      <c r="F879" s="14"/>
    </row>
    <row r="880" spans="1:6" ht="26.25" customHeight="1" x14ac:dyDescent="0.2">
      <c r="A880" s="560"/>
      <c r="B880" s="834" t="s">
        <v>1433</v>
      </c>
      <c r="C880" s="834"/>
      <c r="D880" s="834"/>
      <c r="E880" s="834"/>
      <c r="F880" s="14"/>
    </row>
    <row r="881" spans="1:6" x14ac:dyDescent="0.2">
      <c r="A881" s="537"/>
      <c r="B881" s="99"/>
      <c r="C881" s="99"/>
      <c r="D881" s="244"/>
      <c r="E881" s="244"/>
      <c r="F881" s="14"/>
    </row>
    <row r="882" spans="1:6" x14ac:dyDescent="0.2">
      <c r="A882" s="537"/>
      <c r="B882" s="221" t="s">
        <v>1426</v>
      </c>
      <c r="C882" s="99"/>
      <c r="D882" s="237"/>
      <c r="E882" s="237"/>
      <c r="F882" s="14"/>
    </row>
    <row r="883" spans="1:6" x14ac:dyDescent="0.2">
      <c r="A883" s="537"/>
      <c r="B883" s="99"/>
      <c r="C883" s="99"/>
      <c r="D883" s="237"/>
      <c r="E883" s="237"/>
      <c r="F883" s="14"/>
    </row>
    <row r="884" spans="1:6" x14ac:dyDescent="0.2">
      <c r="A884" s="537"/>
      <c r="B884" s="596" t="s">
        <v>1043</v>
      </c>
      <c r="C884" s="99"/>
      <c r="D884" s="237"/>
      <c r="E884" s="237"/>
      <c r="F884" s="14"/>
    </row>
    <row r="885" spans="1:6" ht="39" customHeight="1" x14ac:dyDescent="0.2">
      <c r="A885" s="537"/>
      <c r="B885" s="838"/>
      <c r="C885" s="838"/>
      <c r="D885" s="838"/>
      <c r="E885" s="838"/>
      <c r="F885" s="14"/>
    </row>
    <row r="886" spans="1:6" x14ac:dyDescent="0.2">
      <c r="A886" s="537"/>
      <c r="B886" s="609"/>
      <c r="C886" s="99">
        <v>172</v>
      </c>
      <c r="D886" s="237"/>
      <c r="E886" s="237"/>
      <c r="F886" s="14"/>
    </row>
    <row r="887" spans="1:6" x14ac:dyDescent="0.2">
      <c r="A887" s="537"/>
      <c r="B887" s="596" t="s">
        <v>1049</v>
      </c>
      <c r="C887" s="99"/>
      <c r="D887" s="237"/>
      <c r="E887" s="237"/>
    </row>
    <row r="888" spans="1:6" ht="29.25" customHeight="1" x14ac:dyDescent="0.2">
      <c r="A888" s="537"/>
      <c r="B888" s="834" t="s">
        <v>1427</v>
      </c>
      <c r="C888" s="834"/>
      <c r="D888" s="834"/>
      <c r="E888" s="834"/>
    </row>
    <row r="889" spans="1:6" x14ac:dyDescent="0.2">
      <c r="A889" s="537"/>
      <c r="B889" s="609"/>
      <c r="C889" s="99"/>
      <c r="D889" s="237"/>
      <c r="E889" s="237"/>
    </row>
    <row r="890" spans="1:6" x14ac:dyDescent="0.2">
      <c r="A890" s="537"/>
      <c r="B890" s="596" t="s">
        <v>1051</v>
      </c>
      <c r="C890" s="99"/>
      <c r="D890" s="237"/>
      <c r="E890" s="237"/>
    </row>
    <row r="891" spans="1:6" x14ac:dyDescent="0.2">
      <c r="A891" s="537"/>
      <c r="B891" s="610" t="s">
        <v>1052</v>
      </c>
      <c r="C891" s="99"/>
      <c r="D891" s="237"/>
      <c r="E891" s="237"/>
    </row>
    <row r="892" spans="1:6" x14ac:dyDescent="0.2">
      <c r="A892" s="537"/>
      <c r="B892" s="99"/>
      <c r="C892" s="99"/>
      <c r="D892" s="244"/>
      <c r="E892" s="244"/>
    </row>
    <row r="893" spans="1:6" x14ac:dyDescent="0.2">
      <c r="A893" s="537"/>
      <c r="B893" s="99"/>
      <c r="C893" s="99"/>
      <c r="D893" s="242"/>
      <c r="E893" s="242"/>
    </row>
    <row r="894" spans="1:6" x14ac:dyDescent="0.2">
      <c r="A894" s="537">
        <f>A854+1</f>
        <v>28</v>
      </c>
      <c r="B894" s="221" t="s">
        <v>9</v>
      </c>
      <c r="C894" s="99"/>
      <c r="D894" s="242"/>
      <c r="E894" s="242"/>
      <c r="F894" s="107" t="s">
        <v>390</v>
      </c>
    </row>
    <row r="895" spans="1:6" x14ac:dyDescent="0.2">
      <c r="A895" s="537"/>
      <c r="B895" s="611">
        <v>41455</v>
      </c>
      <c r="C895" s="99"/>
      <c r="D895" s="242"/>
      <c r="E895" s="242"/>
    </row>
    <row r="896" spans="1:6" x14ac:dyDescent="0.2">
      <c r="A896" s="537"/>
      <c r="B896" s="269" t="s">
        <v>673</v>
      </c>
      <c r="C896" s="571"/>
      <c r="D896" s="242"/>
      <c r="E896" s="242"/>
    </row>
    <row r="897" spans="1:6" x14ac:dyDescent="0.2">
      <c r="A897" s="537"/>
      <c r="B897" s="269"/>
      <c r="C897" s="571"/>
      <c r="D897" s="242"/>
      <c r="E897" s="242"/>
    </row>
    <row r="898" spans="1:6" x14ac:dyDescent="0.2">
      <c r="A898" s="537"/>
      <c r="B898" s="611">
        <v>41820</v>
      </c>
      <c r="C898" s="571"/>
      <c r="D898" s="242"/>
      <c r="E898" s="242"/>
    </row>
    <row r="899" spans="1:6" x14ac:dyDescent="0.2">
      <c r="A899" s="537"/>
      <c r="B899" s="269" t="s">
        <v>673</v>
      </c>
      <c r="C899" s="571"/>
      <c r="D899" s="242"/>
      <c r="E899" s="242"/>
    </row>
    <row r="900" spans="1:6" x14ac:dyDescent="0.2">
      <c r="A900" s="537"/>
      <c r="B900" s="99"/>
      <c r="C900" s="99"/>
      <c r="D900" s="242"/>
      <c r="E900" s="242"/>
    </row>
    <row r="901" spans="1:6" x14ac:dyDescent="0.2">
      <c r="A901" s="537"/>
      <c r="B901" s="99"/>
      <c r="C901" s="99"/>
      <c r="D901" s="242"/>
      <c r="E901" s="242"/>
    </row>
    <row r="902" spans="1:6" x14ac:dyDescent="0.2">
      <c r="A902" s="537">
        <f>A894+1</f>
        <v>29</v>
      </c>
      <c r="B902" s="221" t="s">
        <v>473</v>
      </c>
      <c r="C902" s="99"/>
      <c r="D902" s="99"/>
      <c r="E902" s="99"/>
      <c r="F902" s="107" t="s">
        <v>27</v>
      </c>
    </row>
    <row r="903" spans="1:6" x14ac:dyDescent="0.2">
      <c r="A903" s="537"/>
      <c r="B903" s="99"/>
      <c r="C903" s="99"/>
      <c r="D903" s="242"/>
      <c r="E903" s="242"/>
      <c r="F903" s="117"/>
    </row>
    <row r="904" spans="1:6" ht="25.5" x14ac:dyDescent="0.2">
      <c r="A904" s="537"/>
      <c r="B904" s="279" t="s">
        <v>1217</v>
      </c>
      <c r="C904" s="99"/>
      <c r="D904" s="839"/>
      <c r="E904" s="839"/>
      <c r="F904" s="117"/>
    </row>
    <row r="905" spans="1:6" x14ac:dyDescent="0.2">
      <c r="A905" s="537"/>
      <c r="B905" s="99" t="s">
        <v>1273</v>
      </c>
      <c r="C905" s="99"/>
      <c r="D905" s="242"/>
      <c r="E905" s="242"/>
      <c r="F905" s="125" t="s">
        <v>28</v>
      </c>
    </row>
    <row r="906" spans="1:6" x14ac:dyDescent="0.2">
      <c r="A906" s="537"/>
      <c r="B906" s="99"/>
      <c r="C906" s="99"/>
      <c r="D906" s="570"/>
      <c r="E906" s="570"/>
      <c r="F906" s="117"/>
    </row>
    <row r="907" spans="1:6" x14ac:dyDescent="0.2">
      <c r="A907" s="537"/>
      <c r="B907" s="221" t="s">
        <v>474</v>
      </c>
      <c r="C907" s="99"/>
      <c r="D907" s="570"/>
      <c r="E907" s="570"/>
      <c r="F907" s="117"/>
    </row>
    <row r="908" spans="1:6" x14ac:dyDescent="0.2">
      <c r="A908" s="537"/>
      <c r="B908" s="99" t="s">
        <v>674</v>
      </c>
      <c r="C908" s="99"/>
      <c r="D908" s="244"/>
      <c r="E908" s="244"/>
      <c r="F908" s="117"/>
    </row>
    <row r="909" spans="1:6" hidden="1" x14ac:dyDescent="0.2">
      <c r="A909" s="537"/>
      <c r="B909" s="188" t="s">
        <v>475</v>
      </c>
      <c r="C909" s="99"/>
      <c r="D909" s="244"/>
      <c r="E909" s="244"/>
      <c r="F909" s="117"/>
    </row>
    <row r="910" spans="1:6" hidden="1" x14ac:dyDescent="0.2">
      <c r="A910" s="537"/>
      <c r="B910" s="99"/>
      <c r="C910" s="99"/>
      <c r="D910" s="244"/>
      <c r="E910" s="244"/>
      <c r="F910" s="117"/>
    </row>
    <row r="911" spans="1:6" hidden="1" x14ac:dyDescent="0.2">
      <c r="A911" s="537"/>
      <c r="B911" s="99" t="s">
        <v>477</v>
      </c>
      <c r="C911" s="99"/>
      <c r="D911" s="244"/>
      <c r="E911" s="244"/>
      <c r="F911" s="117"/>
    </row>
    <row r="912" spans="1:6" hidden="1" x14ac:dyDescent="0.2">
      <c r="A912" s="537"/>
      <c r="B912" s="188" t="s">
        <v>475</v>
      </c>
      <c r="C912" s="99"/>
      <c r="D912" s="244"/>
      <c r="E912" s="244"/>
      <c r="F912" s="117"/>
    </row>
    <row r="913" spans="1:8" x14ac:dyDescent="0.2">
      <c r="A913" s="537"/>
      <c r="B913" s="99"/>
      <c r="C913" s="99"/>
      <c r="D913" s="570"/>
      <c r="E913" s="570"/>
      <c r="F913" s="117"/>
    </row>
    <row r="914" spans="1:8" x14ac:dyDescent="0.2">
      <c r="A914" s="537"/>
      <c r="B914" s="221"/>
      <c r="C914" s="99"/>
      <c r="D914" s="570"/>
      <c r="E914" s="570"/>
      <c r="F914" s="117"/>
    </row>
    <row r="915" spans="1:8" hidden="1" x14ac:dyDescent="0.2">
      <c r="A915" s="537"/>
      <c r="B915" s="99" t="s">
        <v>476</v>
      </c>
      <c r="C915" s="99"/>
      <c r="D915" s="244"/>
      <c r="E915" s="244"/>
      <c r="F915" s="117"/>
    </row>
    <row r="916" spans="1:8" hidden="1" x14ac:dyDescent="0.2">
      <c r="A916" s="537"/>
      <c r="B916" s="188" t="s">
        <v>475</v>
      </c>
      <c r="C916" s="99"/>
      <c r="D916" s="244"/>
      <c r="E916" s="244"/>
      <c r="F916" s="117"/>
    </row>
    <row r="917" spans="1:8" hidden="1" x14ac:dyDescent="0.2">
      <c r="A917" s="537"/>
      <c r="B917" s="99" t="s">
        <v>456</v>
      </c>
      <c r="C917" s="99"/>
      <c r="D917" s="244"/>
      <c r="E917" s="244"/>
      <c r="F917" s="117"/>
    </row>
    <row r="918" spans="1:8" hidden="1" x14ac:dyDescent="0.2">
      <c r="A918" s="537"/>
      <c r="B918" s="188" t="s">
        <v>475</v>
      </c>
      <c r="C918" s="99"/>
      <c r="D918" s="244"/>
      <c r="E918" s="244"/>
      <c r="F918" s="117"/>
    </row>
    <row r="919" spans="1:8" hidden="1" x14ac:dyDescent="0.2">
      <c r="A919" s="537"/>
      <c r="B919" s="99"/>
      <c r="C919" s="99"/>
      <c r="D919" s="244"/>
      <c r="E919" s="244"/>
      <c r="F919" s="117"/>
    </row>
    <row r="920" spans="1:8" hidden="1" x14ac:dyDescent="0.2">
      <c r="A920" s="537"/>
      <c r="B920" s="188"/>
      <c r="C920" s="99"/>
      <c r="D920" s="244">
        <v>0</v>
      </c>
      <c r="E920" s="244">
        <v>0</v>
      </c>
      <c r="F920" s="117"/>
    </row>
    <row r="921" spans="1:8" hidden="1" x14ac:dyDescent="0.2">
      <c r="A921" s="537"/>
      <c r="B921" s="99"/>
      <c r="C921" s="99"/>
      <c r="D921" s="244"/>
      <c r="E921" s="244"/>
    </row>
    <row r="922" spans="1:8" x14ac:dyDescent="0.2">
      <c r="A922" s="537">
        <f>A902+1</f>
        <v>30</v>
      </c>
      <c r="B922" s="221" t="s">
        <v>10</v>
      </c>
      <c r="C922" s="99"/>
      <c r="D922" s="537"/>
      <c r="E922" s="537"/>
      <c r="F922" s="107" t="s">
        <v>385</v>
      </c>
    </row>
    <row r="923" spans="1:8" x14ac:dyDescent="0.2">
      <c r="A923" s="537"/>
      <c r="B923" s="99"/>
      <c r="C923" s="99"/>
      <c r="D923" s="537"/>
      <c r="E923" s="537"/>
    </row>
    <row r="924" spans="1:8" ht="25.5" x14ac:dyDescent="0.2">
      <c r="A924" s="537"/>
      <c r="B924" s="279" t="s">
        <v>1176</v>
      </c>
      <c r="C924" s="99"/>
      <c r="D924" s="99"/>
      <c r="E924" s="99"/>
    </row>
    <row r="925" spans="1:8" x14ac:dyDescent="0.2">
      <c r="A925" s="537"/>
      <c r="B925" s="99"/>
      <c r="C925" s="99"/>
      <c r="D925" s="99"/>
      <c r="E925" s="99"/>
    </row>
    <row r="926" spans="1:8" x14ac:dyDescent="0.2">
      <c r="A926" s="537"/>
      <c r="B926" s="99"/>
      <c r="C926" s="99"/>
      <c r="D926" s="99"/>
      <c r="E926" s="99"/>
    </row>
    <row r="927" spans="1:8" x14ac:dyDescent="0.2">
      <c r="A927" s="537">
        <f>A922+1</f>
        <v>31</v>
      </c>
      <c r="B927" s="221" t="s">
        <v>79</v>
      </c>
      <c r="C927" s="221"/>
      <c r="D927" s="537"/>
      <c r="E927" s="537"/>
      <c r="F927" s="79"/>
      <c r="G927" s="1"/>
      <c r="H927" s="1"/>
    </row>
    <row r="928" spans="1:8" x14ac:dyDescent="0.2">
      <c r="A928" s="537"/>
      <c r="B928" s="279" t="s">
        <v>318</v>
      </c>
      <c r="C928" s="279"/>
      <c r="D928" s="537"/>
      <c r="E928" s="537"/>
      <c r="F928" s="107" t="s">
        <v>18</v>
      </c>
      <c r="G928" s="101"/>
      <c r="H928" s="101"/>
    </row>
    <row r="929" spans="1:8" x14ac:dyDescent="0.2">
      <c r="A929" s="537"/>
      <c r="B929" s="279" t="s">
        <v>278</v>
      </c>
      <c r="C929" s="279"/>
      <c r="D929" s="279"/>
      <c r="E929" s="279"/>
      <c r="F929" s="121"/>
      <c r="G929" s="101"/>
      <c r="H929" s="101"/>
    </row>
    <row r="930" spans="1:8" x14ac:dyDescent="0.2">
      <c r="A930" s="537"/>
      <c r="B930" s="279" t="s">
        <v>279</v>
      </c>
      <c r="C930" s="279"/>
      <c r="D930" s="279"/>
      <c r="E930" s="279"/>
      <c r="F930" s="121"/>
      <c r="G930" s="101"/>
      <c r="H930" s="101"/>
    </row>
    <row r="931" spans="1:8" ht="25.5" hidden="1" x14ac:dyDescent="0.2">
      <c r="A931" s="537"/>
      <c r="B931" s="279" t="s">
        <v>280</v>
      </c>
      <c r="C931" s="99"/>
      <c r="D931" s="99"/>
      <c r="E931" s="99"/>
    </row>
    <row r="932" spans="1:8" x14ac:dyDescent="0.2">
      <c r="A932" s="537"/>
      <c r="B932" s="279" t="s">
        <v>675</v>
      </c>
      <c r="C932" s="99"/>
      <c r="D932" s="99"/>
      <c r="E932" s="99"/>
    </row>
    <row r="933" spans="1:8" x14ac:dyDescent="0.2">
      <c r="A933" s="537"/>
      <c r="B933" s="279" t="s">
        <v>264</v>
      </c>
      <c r="C933" s="99"/>
      <c r="D933" s="99"/>
      <c r="E933" s="99"/>
    </row>
    <row r="934" spans="1:8" x14ac:dyDescent="0.2">
      <c r="A934" s="537"/>
      <c r="B934" s="279" t="s">
        <v>265</v>
      </c>
      <c r="C934" s="99"/>
      <c r="D934" s="99"/>
      <c r="E934" s="99"/>
    </row>
    <row r="935" spans="1:8" x14ac:dyDescent="0.2">
      <c r="A935" s="537"/>
      <c r="B935" s="279" t="s">
        <v>266</v>
      </c>
      <c r="C935" s="99"/>
      <c r="D935" s="99"/>
      <c r="E935" s="99"/>
    </row>
    <row r="936" spans="1:8" x14ac:dyDescent="0.2">
      <c r="A936" s="537"/>
      <c r="B936" s="279"/>
      <c r="C936" s="99"/>
      <c r="D936" s="99"/>
      <c r="E936" s="99"/>
    </row>
    <row r="937" spans="1:8" ht="51" x14ac:dyDescent="0.2">
      <c r="A937" s="537"/>
      <c r="B937" s="604" t="s">
        <v>80</v>
      </c>
      <c r="C937" s="99"/>
      <c r="D937" s="99"/>
      <c r="E937" s="99"/>
    </row>
    <row r="938" spans="1:8" x14ac:dyDescent="0.2">
      <c r="A938" s="537"/>
      <c r="B938" s="279" t="s">
        <v>265</v>
      </c>
      <c r="C938" s="99"/>
      <c r="D938" s="99"/>
      <c r="E938" s="99"/>
    </row>
    <row r="939" spans="1:8" x14ac:dyDescent="0.2">
      <c r="A939" s="537"/>
      <c r="B939" s="279" t="s">
        <v>479</v>
      </c>
      <c r="C939" s="99"/>
      <c r="D939" s="99"/>
      <c r="E939" s="99"/>
    </row>
    <row r="940" spans="1:8" x14ac:dyDescent="0.2">
      <c r="A940" s="537"/>
      <c r="B940" s="99"/>
      <c r="C940" s="99"/>
      <c r="D940" s="99"/>
      <c r="E940" s="99"/>
    </row>
    <row r="941" spans="1:8" x14ac:dyDescent="0.2">
      <c r="A941" s="537">
        <f>A927+1</f>
        <v>32</v>
      </c>
      <c r="B941" s="221" t="s">
        <v>480</v>
      </c>
      <c r="C941" s="99"/>
      <c r="D941" s="99"/>
      <c r="E941" s="296"/>
      <c r="F941" s="111" t="s">
        <v>24</v>
      </c>
    </row>
    <row r="942" spans="1:8" x14ac:dyDescent="0.2">
      <c r="A942" s="539"/>
      <c r="B942" s="221"/>
      <c r="C942" s="99"/>
      <c r="D942" s="99"/>
      <c r="E942" s="296"/>
    </row>
    <row r="943" spans="1:8" x14ac:dyDescent="0.2">
      <c r="A943" s="537">
        <f>A941+0.1</f>
        <v>32.1</v>
      </c>
      <c r="B943" s="221" t="s">
        <v>81</v>
      </c>
      <c r="C943" s="99"/>
      <c r="D943" s="99"/>
      <c r="E943" s="296"/>
    </row>
    <row r="944" spans="1:8" x14ac:dyDescent="0.2">
      <c r="A944" s="539"/>
      <c r="B944" s="221"/>
      <c r="C944" s="99"/>
      <c r="D944" s="99"/>
      <c r="E944" s="296"/>
    </row>
    <row r="945" spans="1:6" ht="38.25" x14ac:dyDescent="0.2">
      <c r="A945" s="539"/>
      <c r="B945" s="604" t="s">
        <v>705</v>
      </c>
      <c r="C945" s="99"/>
      <c r="D945" s="99"/>
      <c r="E945" s="296"/>
    </row>
    <row r="946" spans="1:6" x14ac:dyDescent="0.2">
      <c r="A946" s="539"/>
      <c r="B946" s="604"/>
      <c r="C946" s="99"/>
      <c r="D946" s="99"/>
      <c r="E946" s="296"/>
    </row>
    <row r="947" spans="1:6" x14ac:dyDescent="0.2">
      <c r="A947" s="539"/>
      <c r="B947" s="226" t="s">
        <v>82</v>
      </c>
      <c r="C947" s="99"/>
      <c r="D947" s="537"/>
      <c r="E947" s="537"/>
    </row>
    <row r="948" spans="1:6" x14ac:dyDescent="0.2">
      <c r="A948" s="539"/>
      <c r="B948" s="279" t="s">
        <v>771</v>
      </c>
      <c r="C948" s="99"/>
      <c r="D948" s="537"/>
      <c r="E948" s="537"/>
    </row>
    <row r="949" spans="1:6" x14ac:dyDescent="0.2">
      <c r="A949" s="539"/>
      <c r="B949" s="279" t="s">
        <v>701</v>
      </c>
      <c r="C949" s="99"/>
      <c r="D949" s="244">
        <v>-45645</v>
      </c>
      <c r="E949" s="244">
        <v>1817465</v>
      </c>
    </row>
    <row r="950" spans="1:6" x14ac:dyDescent="0.2">
      <c r="A950" s="539"/>
      <c r="B950" s="279" t="s">
        <v>788</v>
      </c>
      <c r="C950" s="99"/>
      <c r="D950" s="244">
        <v>0</v>
      </c>
      <c r="E950" s="244">
        <v>806731</v>
      </c>
    </row>
    <row r="951" spans="1:6" x14ac:dyDescent="0.2">
      <c r="A951" s="539"/>
      <c r="B951" s="279" t="s">
        <v>991</v>
      </c>
      <c r="C951" s="99"/>
      <c r="D951" s="244"/>
      <c r="E951" s="244">
        <v>0</v>
      </c>
      <c r="F951" s="14"/>
    </row>
    <row r="952" spans="1:6" x14ac:dyDescent="0.2">
      <c r="A952" s="539"/>
      <c r="B952" s="279" t="s">
        <v>702</v>
      </c>
      <c r="C952" s="99"/>
      <c r="D952" s="244">
        <v>813794</v>
      </c>
      <c r="E952" s="244">
        <v>0</v>
      </c>
      <c r="F952" s="14"/>
    </row>
    <row r="953" spans="1:6" x14ac:dyDescent="0.2">
      <c r="A953" s="539"/>
      <c r="B953" s="279" t="s">
        <v>703</v>
      </c>
      <c r="C953" s="99"/>
      <c r="D953" s="244"/>
      <c r="E953" s="244">
        <v>0</v>
      </c>
      <c r="F953" s="14"/>
    </row>
    <row r="954" spans="1:6" x14ac:dyDescent="0.2">
      <c r="A954" s="539"/>
      <c r="B954" s="279" t="s">
        <v>703</v>
      </c>
      <c r="C954" s="99"/>
      <c r="D954" s="244"/>
      <c r="E954" s="244">
        <v>0</v>
      </c>
      <c r="F954" s="14"/>
    </row>
    <row r="955" spans="1:6" x14ac:dyDescent="0.2">
      <c r="A955" s="539"/>
      <c r="B955" s="279" t="s">
        <v>704</v>
      </c>
      <c r="C955" s="99"/>
      <c r="D955" s="244"/>
      <c r="E955" s="244">
        <v>0</v>
      </c>
      <c r="F955" s="14"/>
    </row>
    <row r="956" spans="1:6" x14ac:dyDescent="0.2">
      <c r="A956" s="539"/>
      <c r="B956" s="279"/>
      <c r="C956" s="99"/>
      <c r="D956" s="244"/>
      <c r="E956" s="244"/>
      <c r="F956" s="14"/>
    </row>
    <row r="957" spans="1:6" x14ac:dyDescent="0.2">
      <c r="A957" s="539"/>
      <c r="B957" s="279" t="s">
        <v>458</v>
      </c>
      <c r="C957" s="99"/>
      <c r="D957" s="99"/>
      <c r="E957" s="296"/>
      <c r="F957" s="14"/>
    </row>
    <row r="958" spans="1:6" x14ac:dyDescent="0.2">
      <c r="A958" s="562"/>
      <c r="B958" s="279"/>
      <c r="C958" s="99"/>
      <c r="D958" s="99"/>
      <c r="E958" s="296"/>
      <c r="F958" s="14"/>
    </row>
    <row r="959" spans="1:6" ht="25.5" x14ac:dyDescent="0.2">
      <c r="A959" s="562"/>
      <c r="B959" s="226" t="s">
        <v>1429</v>
      </c>
      <c r="C959" s="99"/>
      <c r="D959" s="99"/>
      <c r="E959" s="296"/>
      <c r="F959" s="14"/>
    </row>
    <row r="960" spans="1:6" x14ac:dyDescent="0.2">
      <c r="A960" s="539"/>
      <c r="B960" s="279"/>
      <c r="C960" s="99"/>
      <c r="D960" s="99"/>
      <c r="E960" s="296"/>
      <c r="F960" s="14"/>
    </row>
    <row r="961" spans="1:6" x14ac:dyDescent="0.2">
      <c r="A961" s="537">
        <f>A943+0.1</f>
        <v>32.200000000000003</v>
      </c>
      <c r="B961" s="226" t="s">
        <v>481</v>
      </c>
      <c r="C961" s="99"/>
      <c r="D961" s="99"/>
      <c r="E961" s="296"/>
      <c r="F961" s="14"/>
    </row>
    <row r="962" spans="1:6" x14ac:dyDescent="0.2">
      <c r="A962" s="539"/>
      <c r="B962" s="226"/>
      <c r="C962" s="99"/>
      <c r="D962" s="99"/>
      <c r="E962" s="296"/>
      <c r="F962" s="14"/>
    </row>
    <row r="963" spans="1:6" ht="38.25" x14ac:dyDescent="0.2">
      <c r="A963" s="539"/>
      <c r="B963" s="604" t="s">
        <v>252</v>
      </c>
      <c r="C963" s="99"/>
      <c r="D963" s="99"/>
      <c r="E963" s="296"/>
      <c r="F963" s="14"/>
    </row>
    <row r="964" spans="1:6" x14ac:dyDescent="0.2">
      <c r="A964" s="539"/>
      <c r="B964" s="604"/>
      <c r="C964" s="99"/>
      <c r="D964" s="99"/>
      <c r="E964" s="296"/>
      <c r="F964" s="14"/>
    </row>
    <row r="965" spans="1:6" x14ac:dyDescent="0.2">
      <c r="A965" s="539"/>
      <c r="B965" s="604" t="s">
        <v>83</v>
      </c>
      <c r="C965" s="99"/>
      <c r="D965" s="99"/>
      <c r="E965" s="296"/>
      <c r="F965" s="14"/>
    </row>
    <row r="966" spans="1:6" x14ac:dyDescent="0.2">
      <c r="A966" s="539"/>
      <c r="B966" s="279"/>
      <c r="C966" s="99"/>
      <c r="D966" s="99"/>
      <c r="E966" s="296"/>
      <c r="F966" s="14"/>
    </row>
    <row r="967" spans="1:6" x14ac:dyDescent="0.2">
      <c r="A967" s="537">
        <f>A961+0.1</f>
        <v>32.300000000000004</v>
      </c>
      <c r="B967" s="226" t="s">
        <v>482</v>
      </c>
      <c r="C967" s="99"/>
      <c r="D967" s="99"/>
      <c r="E967" s="296"/>
      <c r="F967" s="14"/>
    </row>
    <row r="968" spans="1:6" x14ac:dyDescent="0.2">
      <c r="A968" s="539"/>
      <c r="B968" s="226"/>
      <c r="C968" s="99"/>
      <c r="D968" s="99"/>
      <c r="E968" s="296"/>
      <c r="F968" s="14"/>
    </row>
    <row r="969" spans="1:6" ht="51" x14ac:dyDescent="0.2">
      <c r="A969" s="539"/>
      <c r="B969" s="604" t="s">
        <v>706</v>
      </c>
      <c r="C969" s="99"/>
      <c r="D969" s="99"/>
      <c r="E969" s="296"/>
      <c r="F969" s="14"/>
    </row>
    <row r="970" spans="1:6" x14ac:dyDescent="0.2">
      <c r="A970" s="539"/>
      <c r="B970" s="279"/>
      <c r="C970" s="99"/>
      <c r="D970" s="99"/>
      <c r="E970" s="296"/>
      <c r="F970" s="14"/>
    </row>
    <row r="971" spans="1:6" hidden="1" x14ac:dyDescent="0.2">
      <c r="A971" s="562"/>
      <c r="B971" s="279"/>
      <c r="C971" s="99"/>
      <c r="D971" s="99"/>
      <c r="E971" s="296"/>
      <c r="F971" s="14"/>
    </row>
    <row r="972" spans="1:6" hidden="1" x14ac:dyDescent="0.2">
      <c r="A972" s="562"/>
      <c r="B972" s="279"/>
      <c r="C972" s="99"/>
      <c r="D972" s="99"/>
      <c r="E972" s="296"/>
      <c r="F972" s="14"/>
    </row>
    <row r="973" spans="1:6" hidden="1" x14ac:dyDescent="0.2">
      <c r="A973" s="562"/>
      <c r="B973" s="279"/>
      <c r="C973" s="99"/>
      <c r="D973" s="99"/>
      <c r="E973" s="296"/>
      <c r="F973" s="14"/>
    </row>
    <row r="974" spans="1:6" hidden="1" x14ac:dyDescent="0.2">
      <c r="A974" s="562"/>
      <c r="B974" s="279"/>
      <c r="C974" s="99"/>
      <c r="D974" s="99"/>
      <c r="E974" s="296"/>
      <c r="F974" s="14"/>
    </row>
    <row r="975" spans="1:6" hidden="1" x14ac:dyDescent="0.2">
      <c r="A975" s="562"/>
      <c r="B975" s="279"/>
      <c r="C975" s="99"/>
      <c r="D975" s="99"/>
      <c r="E975" s="296"/>
      <c r="F975" s="14"/>
    </row>
    <row r="976" spans="1:6" x14ac:dyDescent="0.2">
      <c r="A976" s="562"/>
      <c r="B976" s="279"/>
      <c r="C976" s="99"/>
      <c r="D976" s="99"/>
      <c r="E976" s="296"/>
      <c r="F976" s="14"/>
    </row>
    <row r="977" spans="1:6" x14ac:dyDescent="0.2">
      <c r="A977" s="537">
        <f>A967+0.1</f>
        <v>32.400000000000006</v>
      </c>
      <c r="B977" s="226" t="s">
        <v>254</v>
      </c>
      <c r="C977" s="99"/>
      <c r="D977" s="99"/>
      <c r="E977" s="296"/>
      <c r="F977" s="14"/>
    </row>
    <row r="978" spans="1:6" x14ac:dyDescent="0.2">
      <c r="A978" s="537"/>
      <c r="B978" s="279"/>
      <c r="C978" s="99"/>
      <c r="D978" s="99"/>
      <c r="E978" s="296"/>
      <c r="F978" s="14"/>
    </row>
    <row r="979" spans="1:6" x14ac:dyDescent="0.2">
      <c r="A979" s="539"/>
      <c r="B979" s="279" t="s">
        <v>707</v>
      </c>
      <c r="C979" s="99"/>
      <c r="D979" s="99"/>
      <c r="E979" s="296"/>
      <c r="F979" s="14"/>
    </row>
    <row r="980" spans="1:6" hidden="1" x14ac:dyDescent="0.2">
      <c r="A980" s="539"/>
      <c r="B980" s="279"/>
      <c r="C980" s="99"/>
      <c r="D980" s="99"/>
      <c r="E980" s="296"/>
      <c r="F980" s="14"/>
    </row>
    <row r="981" spans="1:6" x14ac:dyDescent="0.2">
      <c r="A981" s="562"/>
      <c r="B981" s="279"/>
      <c r="C981" s="99"/>
      <c r="D981" s="99"/>
      <c r="E981" s="296"/>
      <c r="F981" s="14"/>
    </row>
    <row r="982" spans="1:6" hidden="1" x14ac:dyDescent="0.2">
      <c r="A982" s="562"/>
      <c r="B982" s="279"/>
      <c r="C982" s="99"/>
      <c r="D982" s="99"/>
      <c r="E982" s="296"/>
      <c r="F982" s="14"/>
    </row>
    <row r="983" spans="1:6" hidden="1" x14ac:dyDescent="0.2">
      <c r="A983" s="562"/>
      <c r="B983" s="279"/>
      <c r="C983" s="99"/>
      <c r="D983" s="99"/>
      <c r="E983" s="296"/>
      <c r="F983" s="14"/>
    </row>
    <row r="984" spans="1:6" hidden="1" x14ac:dyDescent="0.2">
      <c r="A984" s="562"/>
      <c r="B984" s="279"/>
      <c r="C984" s="99"/>
      <c r="D984" s="99"/>
      <c r="E984" s="296"/>
      <c r="F984" s="14"/>
    </row>
    <row r="985" spans="1:6" hidden="1" x14ac:dyDescent="0.2">
      <c r="A985" s="562"/>
      <c r="B985" s="279"/>
      <c r="C985" s="99"/>
      <c r="D985" s="99"/>
      <c r="E985" s="296"/>
      <c r="F985" s="14"/>
    </row>
    <row r="986" spans="1:6" hidden="1" x14ac:dyDescent="0.2">
      <c r="A986" s="562"/>
      <c r="B986" s="279"/>
      <c r="C986" s="99"/>
      <c r="D986" s="99"/>
      <c r="E986" s="296"/>
      <c r="F986" s="14"/>
    </row>
    <row r="987" spans="1:6" x14ac:dyDescent="0.2">
      <c r="A987" s="537"/>
      <c r="B987" s="279"/>
      <c r="C987" s="99"/>
      <c r="D987" s="99"/>
      <c r="E987" s="99"/>
      <c r="F987" s="14"/>
    </row>
    <row r="988" spans="1:6" x14ac:dyDescent="0.2">
      <c r="A988" s="537">
        <f>A941+1</f>
        <v>33</v>
      </c>
      <c r="B988" s="221" t="s">
        <v>478</v>
      </c>
      <c r="C988" s="99"/>
      <c r="D988" s="99"/>
      <c r="E988" s="99"/>
      <c r="F988" s="14"/>
    </row>
    <row r="989" spans="1:6" x14ac:dyDescent="0.2">
      <c r="A989" s="537"/>
      <c r="B989" s="221"/>
      <c r="C989" s="99"/>
      <c r="D989" s="99"/>
      <c r="E989" s="99"/>
      <c r="F989" s="14"/>
    </row>
    <row r="990" spans="1:6" ht="25.5" x14ac:dyDescent="0.2">
      <c r="A990" s="537"/>
      <c r="B990" s="279" t="s">
        <v>1212</v>
      </c>
      <c r="C990" s="99"/>
      <c r="D990" s="99"/>
      <c r="E990" s="99"/>
      <c r="F990" s="14"/>
    </row>
    <row r="991" spans="1:6" x14ac:dyDescent="0.2">
      <c r="A991" s="537"/>
      <c r="B991" s="99"/>
      <c r="C991" s="99"/>
      <c r="D991" s="99"/>
      <c r="E991" s="99"/>
      <c r="F991" s="14"/>
    </row>
    <row r="992" spans="1:6" x14ac:dyDescent="0.2">
      <c r="A992" s="537">
        <f>A988+1</f>
        <v>34</v>
      </c>
      <c r="B992" s="6" t="s">
        <v>1053</v>
      </c>
      <c r="C992" s="13"/>
      <c r="D992" s="13"/>
      <c r="E992" s="13"/>
      <c r="F992" s="14"/>
    </row>
    <row r="993" spans="1:6" x14ac:dyDescent="0.2">
      <c r="A993" s="537"/>
      <c r="B993" s="6"/>
      <c r="C993" s="13"/>
      <c r="D993" s="13"/>
      <c r="E993" s="13"/>
      <c r="F993" s="14"/>
    </row>
    <row r="994" spans="1:6" x14ac:dyDescent="0.2">
      <c r="A994" s="537"/>
      <c r="B994" s="6"/>
      <c r="C994" s="13"/>
      <c r="D994" s="13"/>
      <c r="E994" s="13"/>
      <c r="F994" s="14"/>
    </row>
    <row r="995" spans="1:6" x14ac:dyDescent="0.2">
      <c r="A995" s="537"/>
      <c r="B995" s="716" t="s">
        <v>1177</v>
      </c>
      <c r="C995" s="13"/>
      <c r="D995" s="13"/>
      <c r="E995" s="13"/>
      <c r="F995" s="14"/>
    </row>
    <row r="996" spans="1:6" x14ac:dyDescent="0.2">
      <c r="A996" s="537"/>
      <c r="B996" s="717"/>
      <c r="C996" s="13"/>
      <c r="D996" s="13"/>
      <c r="E996" s="13"/>
      <c r="F996" s="14"/>
    </row>
    <row r="997" spans="1:6" ht="24" customHeight="1" x14ac:dyDescent="0.2">
      <c r="A997" s="537"/>
      <c r="B997" s="835" t="s">
        <v>1178</v>
      </c>
      <c r="C997" s="835"/>
      <c r="D997" s="835"/>
      <c r="E997" s="835"/>
      <c r="F997" s="14"/>
    </row>
    <row r="998" spans="1:6" x14ac:dyDescent="0.2">
      <c r="A998" s="537"/>
      <c r="B998" s="717"/>
      <c r="C998" s="13"/>
      <c r="D998" s="13"/>
      <c r="E998" s="13"/>
      <c r="F998" s="14"/>
    </row>
    <row r="999" spans="1:6" x14ac:dyDescent="0.2">
      <c r="A999" s="537"/>
      <c r="B999" s="13" t="s">
        <v>1059</v>
      </c>
      <c r="C999" s="13"/>
      <c r="D999" s="13"/>
      <c r="E999" s="13"/>
      <c r="F999" s="14"/>
    </row>
    <row r="1000" spans="1:6" x14ac:dyDescent="0.2">
      <c r="A1000" s="537"/>
      <c r="B1000" s="6"/>
      <c r="C1000" s="13"/>
      <c r="D1000" s="13"/>
      <c r="E1000" s="13"/>
      <c r="F1000" s="14"/>
    </row>
    <row r="1001" spans="1:6" ht="42.75" customHeight="1" x14ac:dyDescent="0.2">
      <c r="A1001" s="537"/>
      <c r="B1001" s="836" t="s">
        <v>1060</v>
      </c>
      <c r="C1001" s="836"/>
      <c r="D1001" s="836"/>
      <c r="E1001" s="836"/>
      <c r="F1001" s="14"/>
    </row>
    <row r="1002" spans="1:6" ht="53.25" customHeight="1" x14ac:dyDescent="0.2">
      <c r="A1002" s="537"/>
      <c r="B1002" s="836" t="s">
        <v>1489</v>
      </c>
      <c r="C1002" s="836"/>
      <c r="D1002" s="836"/>
      <c r="E1002" s="836"/>
      <c r="F1002" s="14"/>
    </row>
    <row r="1003" spans="1:6" x14ac:dyDescent="0.2">
      <c r="A1003" s="537"/>
      <c r="B1003" s="612" t="s">
        <v>1058</v>
      </c>
      <c r="C1003" s="99"/>
      <c r="D1003" s="99"/>
      <c r="E1003" s="99"/>
      <c r="F1003" s="14"/>
    </row>
    <row r="1004" spans="1:6" x14ac:dyDescent="0.2">
      <c r="A1004" s="537"/>
      <c r="B1004" s="609"/>
      <c r="C1004" s="99"/>
      <c r="D1004" s="99"/>
      <c r="E1004" s="99"/>
      <c r="F1004" s="14"/>
    </row>
    <row r="1005" spans="1:6" ht="27" customHeight="1" x14ac:dyDescent="0.2">
      <c r="A1005" s="537"/>
      <c r="B1005" s="834" t="s">
        <v>1054</v>
      </c>
      <c r="C1005" s="834"/>
      <c r="D1005" s="834"/>
      <c r="E1005" s="834"/>
      <c r="F1005" s="14"/>
    </row>
    <row r="1006" spans="1:6" x14ac:dyDescent="0.2">
      <c r="A1006" s="537"/>
      <c r="B1006" s="609"/>
      <c r="C1006" s="99"/>
      <c r="D1006" s="99"/>
      <c r="E1006" s="99"/>
      <c r="F1006" s="14"/>
    </row>
    <row r="1007" spans="1:6" ht="40.5" customHeight="1" x14ac:dyDescent="0.2">
      <c r="A1007" s="537"/>
      <c r="B1007" s="834" t="s">
        <v>1055</v>
      </c>
      <c r="C1007" s="834"/>
      <c r="D1007" s="834"/>
      <c r="E1007" s="834"/>
      <c r="F1007" s="14"/>
    </row>
    <row r="1008" spans="1:6" x14ac:dyDescent="0.2">
      <c r="A1008" s="537"/>
      <c r="B1008" s="609"/>
      <c r="C1008" s="99"/>
      <c r="D1008" s="99"/>
      <c r="E1008" s="99"/>
      <c r="F1008" s="14"/>
    </row>
    <row r="1009" spans="1:6" x14ac:dyDescent="0.2">
      <c r="A1009" s="537"/>
      <c r="B1009" s="596" t="s">
        <v>1056</v>
      </c>
      <c r="C1009" s="99"/>
      <c r="D1009" s="99"/>
      <c r="E1009" s="99"/>
      <c r="F1009" s="14"/>
    </row>
    <row r="1010" spans="1:6" x14ac:dyDescent="0.2">
      <c r="A1010" s="537"/>
      <c r="B1010" s="609"/>
      <c r="C1010" s="99"/>
      <c r="D1010" s="99"/>
      <c r="E1010" s="99"/>
      <c r="F1010" s="14"/>
    </row>
    <row r="1011" spans="1:6" ht="58.5" customHeight="1" x14ac:dyDescent="0.2">
      <c r="A1011" s="537"/>
      <c r="B1011" s="834" t="s">
        <v>1057</v>
      </c>
      <c r="C1011" s="834"/>
      <c r="D1011" s="834"/>
      <c r="E1011" s="834"/>
      <c r="F1011" s="14"/>
    </row>
    <row r="1012" spans="1:6" x14ac:dyDescent="0.2">
      <c r="A1012" s="537"/>
      <c r="B1012" s="279"/>
      <c r="C1012" s="99"/>
      <c r="D1012" s="99"/>
      <c r="E1012" s="99"/>
      <c r="F1012" s="14"/>
    </row>
    <row r="1013" spans="1:6" x14ac:dyDescent="0.2">
      <c r="A1013" s="537">
        <f>A992+1</f>
        <v>35</v>
      </c>
      <c r="B1013" s="226" t="s">
        <v>1087</v>
      </c>
      <c r="C1013" s="99"/>
      <c r="D1013" s="99"/>
      <c r="E1013" s="99"/>
      <c r="F1013" s="14"/>
    </row>
    <row r="1014" spans="1:6" x14ac:dyDescent="0.2">
      <c r="A1014" s="537"/>
      <c r="B1014" s="226"/>
      <c r="C1014" s="99"/>
      <c r="D1014" s="99"/>
      <c r="E1014" s="99"/>
      <c r="F1014" s="14"/>
    </row>
    <row r="1015" spans="1:6" x14ac:dyDescent="0.2">
      <c r="A1015" s="537"/>
      <c r="B1015" s="226" t="s">
        <v>1088</v>
      </c>
      <c r="C1015" s="99"/>
      <c r="D1015" s="99"/>
      <c r="E1015" s="99"/>
      <c r="F1015" s="14"/>
    </row>
    <row r="1016" spans="1:6" x14ac:dyDescent="0.2">
      <c r="A1016" s="537"/>
      <c r="B1016" s="279"/>
      <c r="C1016" s="99"/>
      <c r="D1016" s="99"/>
      <c r="E1016" s="99"/>
      <c r="F1016" s="14"/>
    </row>
    <row r="1017" spans="1:6" x14ac:dyDescent="0.2">
      <c r="A1017" s="537"/>
      <c r="B1017" s="226" t="s">
        <v>585</v>
      </c>
      <c r="C1017" s="99"/>
      <c r="D1017" s="99"/>
      <c r="E1017" s="99"/>
      <c r="F1017" s="14"/>
    </row>
    <row r="1018" spans="1:6" x14ac:dyDescent="0.2">
      <c r="A1018" s="537"/>
      <c r="B1018" s="279" t="s">
        <v>1091</v>
      </c>
      <c r="C1018" s="99"/>
      <c r="D1018" s="99"/>
      <c r="E1018" s="99"/>
      <c r="F1018" s="14"/>
    </row>
    <row r="1019" spans="1:6" x14ac:dyDescent="0.2">
      <c r="A1019" s="537"/>
      <c r="B1019" s="279"/>
      <c r="C1019" s="99"/>
      <c r="D1019" s="99"/>
      <c r="E1019" s="99"/>
      <c r="F1019" s="14"/>
    </row>
    <row r="1020" spans="1:6" x14ac:dyDescent="0.2">
      <c r="A1020" s="537"/>
      <c r="B1020" s="226" t="s">
        <v>299</v>
      </c>
      <c r="C1020" s="99"/>
      <c r="D1020" s="99"/>
      <c r="E1020" s="99"/>
      <c r="F1020" s="14"/>
    </row>
    <row r="1021" spans="1:6" x14ac:dyDescent="0.2">
      <c r="A1021" s="537"/>
      <c r="B1021" s="279" t="s">
        <v>1400</v>
      </c>
      <c r="C1021" s="99"/>
      <c r="D1021" s="99"/>
      <c r="E1021" s="99"/>
      <c r="F1021" s="14"/>
    </row>
    <row r="1022" spans="1:6" x14ac:dyDescent="0.2">
      <c r="A1022" s="537"/>
      <c r="B1022" s="279"/>
      <c r="C1022" s="99"/>
      <c r="D1022" s="99"/>
      <c r="E1022" s="99"/>
      <c r="F1022" s="14"/>
    </row>
    <row r="1023" spans="1:6" x14ac:dyDescent="0.2">
      <c r="A1023" s="537"/>
      <c r="B1023" s="226" t="s">
        <v>1401</v>
      </c>
      <c r="C1023" s="99"/>
      <c r="D1023" s="99"/>
      <c r="E1023" s="99"/>
      <c r="F1023" s="14"/>
    </row>
    <row r="1024" spans="1:6" x14ac:dyDescent="0.2">
      <c r="A1024" s="537"/>
      <c r="B1024" s="279" t="s">
        <v>1402</v>
      </c>
      <c r="C1024" s="99"/>
      <c r="D1024" s="99"/>
      <c r="E1024" s="99"/>
      <c r="F1024" s="14"/>
    </row>
    <row r="1025" spans="1:6" x14ac:dyDescent="0.2">
      <c r="A1025" s="537"/>
      <c r="B1025" s="279"/>
      <c r="C1025" s="99"/>
      <c r="D1025" s="99"/>
      <c r="E1025" s="99"/>
      <c r="F1025" s="14"/>
    </row>
    <row r="1026" spans="1:6" x14ac:dyDescent="0.2">
      <c r="A1026" s="537"/>
      <c r="B1026" s="226" t="s">
        <v>509</v>
      </c>
      <c r="C1026" s="99"/>
      <c r="D1026" s="99"/>
      <c r="E1026" s="99"/>
      <c r="F1026" s="14"/>
    </row>
    <row r="1027" spans="1:6" x14ac:dyDescent="0.2">
      <c r="A1027" s="537"/>
      <c r="B1027" s="279" t="s">
        <v>1403</v>
      </c>
      <c r="C1027" s="99"/>
      <c r="D1027" s="99"/>
      <c r="E1027" s="99"/>
      <c r="F1027" s="14"/>
    </row>
    <row r="1028" spans="1:6" x14ac:dyDescent="0.2">
      <c r="A1028" s="537"/>
      <c r="B1028" s="279"/>
      <c r="C1028" s="99"/>
      <c r="D1028" s="99"/>
      <c r="E1028" s="99"/>
      <c r="F1028" s="14"/>
    </row>
    <row r="1029" spans="1:6" x14ac:dyDescent="0.2">
      <c r="A1029" s="537"/>
      <c r="B1029" s="226" t="s">
        <v>11</v>
      </c>
      <c r="C1029" s="99"/>
      <c r="D1029" s="99"/>
      <c r="E1029" s="99"/>
      <c r="F1029" s="14"/>
    </row>
    <row r="1030" spans="1:6" x14ac:dyDescent="0.2">
      <c r="A1030" s="537"/>
      <c r="B1030" s="279" t="s">
        <v>1428</v>
      </c>
      <c r="C1030" s="99"/>
      <c r="D1030" s="99"/>
      <c r="E1030" s="99"/>
      <c r="F1030" s="14"/>
    </row>
    <row r="1031" spans="1:6" x14ac:dyDescent="0.2">
      <c r="A1031" s="537"/>
      <c r="B1031" s="279"/>
      <c r="C1031" s="99"/>
      <c r="D1031" s="99"/>
      <c r="E1031" s="99"/>
    </row>
    <row r="1032" spans="1:6" hidden="1" x14ac:dyDescent="0.2">
      <c r="A1032" s="537"/>
      <c r="B1032" s="226" t="s">
        <v>11</v>
      </c>
      <c r="C1032" s="99"/>
      <c r="D1032" s="99"/>
      <c r="E1032" s="99"/>
    </row>
    <row r="1033" spans="1:6" hidden="1" x14ac:dyDescent="0.2">
      <c r="A1033" s="537"/>
      <c r="B1033" s="279" t="s">
        <v>1089</v>
      </c>
      <c r="C1033" s="99"/>
      <c r="D1033" s="99"/>
      <c r="E1033" s="99"/>
    </row>
    <row r="1034" spans="1:6" x14ac:dyDescent="0.2">
      <c r="A1034" s="537"/>
      <c r="B1034" s="279"/>
      <c r="C1034" s="99"/>
      <c r="D1034" s="99"/>
      <c r="E1034" s="99"/>
    </row>
    <row r="1035" spans="1:6" x14ac:dyDescent="0.2">
      <c r="A1035" s="537"/>
      <c r="B1035" s="226" t="s">
        <v>1079</v>
      </c>
      <c r="C1035" s="99"/>
      <c r="D1035" s="99"/>
      <c r="E1035" s="99"/>
    </row>
    <row r="1036" spans="1:6" x14ac:dyDescent="0.2">
      <c r="A1036" s="537"/>
      <c r="B1036" s="279" t="s">
        <v>1404</v>
      </c>
      <c r="C1036" s="99"/>
      <c r="D1036" s="99"/>
      <c r="E1036" s="99"/>
    </row>
    <row r="1037" spans="1:6" x14ac:dyDescent="0.2">
      <c r="A1037" s="537"/>
      <c r="B1037" s="279"/>
      <c r="C1037" s="99"/>
      <c r="D1037" s="99"/>
      <c r="E1037" s="99"/>
    </row>
    <row r="1038" spans="1:6" x14ac:dyDescent="0.2">
      <c r="A1038" s="537"/>
      <c r="B1038" s="226" t="s">
        <v>510</v>
      </c>
      <c r="C1038" s="99"/>
      <c r="D1038" s="99"/>
      <c r="E1038" s="99"/>
    </row>
    <row r="1039" spans="1:6" x14ac:dyDescent="0.2">
      <c r="A1039" s="537"/>
      <c r="B1039" s="279" t="s">
        <v>1090</v>
      </c>
      <c r="C1039" s="99"/>
      <c r="D1039" s="99"/>
      <c r="E1039" s="99"/>
    </row>
    <row r="1040" spans="1:6" x14ac:dyDescent="0.2">
      <c r="B1040" s="279"/>
      <c r="C1040" s="99"/>
      <c r="D1040" s="99"/>
      <c r="E1040" s="99"/>
    </row>
    <row r="1041" spans="1:7" x14ac:dyDescent="0.2">
      <c r="A1041" s="537"/>
      <c r="B1041" s="99"/>
      <c r="C1041" s="99"/>
      <c r="D1041" s="99"/>
      <c r="E1041" s="99"/>
    </row>
    <row r="1042" spans="1:7" x14ac:dyDescent="0.2">
      <c r="A1042" s="537">
        <v>36</v>
      </c>
      <c r="B1042" s="226" t="s">
        <v>1214</v>
      </c>
      <c r="C1042" s="99"/>
      <c r="D1042" s="99"/>
      <c r="E1042" s="99"/>
    </row>
    <row r="1043" spans="1:7" x14ac:dyDescent="0.2">
      <c r="A1043" s="537"/>
      <c r="B1043" s="99"/>
      <c r="C1043" s="99"/>
      <c r="D1043" s="99"/>
      <c r="E1043" s="99"/>
    </row>
    <row r="1044" spans="1:7" ht="51" x14ac:dyDescent="0.2">
      <c r="A1044" s="537"/>
      <c r="B1044" s="279" t="s">
        <v>1213</v>
      </c>
      <c r="C1044" s="253"/>
      <c r="D1044" s="99"/>
      <c r="E1044" s="99"/>
      <c r="F1044" s="14"/>
    </row>
    <row r="1045" spans="1:7" x14ac:dyDescent="0.2">
      <c r="A1045" s="537"/>
      <c r="B1045" s="99"/>
      <c r="C1045" s="253"/>
      <c r="D1045" s="99"/>
      <c r="E1045" s="99"/>
      <c r="F1045" s="14"/>
    </row>
    <row r="1046" spans="1:7" x14ac:dyDescent="0.2">
      <c r="A1046" s="537"/>
      <c r="B1046" s="138"/>
      <c r="C1046" s="617"/>
      <c r="D1046" s="297"/>
      <c r="E1046" s="99"/>
      <c r="F1046" s="14"/>
    </row>
    <row r="1047" spans="1:7" x14ac:dyDescent="0.2">
      <c r="A1047" s="686"/>
      <c r="B1047" s="692" t="s">
        <v>1265</v>
      </c>
      <c r="C1047" s="693"/>
      <c r="D1047" s="99"/>
      <c r="E1047" s="99"/>
      <c r="F1047" s="14"/>
    </row>
    <row r="1048" spans="1:7" ht="76.5" x14ac:dyDescent="0.2">
      <c r="A1048" s="686"/>
      <c r="B1048" s="695" t="s">
        <v>1445</v>
      </c>
      <c r="C1048" s="693"/>
      <c r="D1048" s="99"/>
      <c r="E1048" s="99"/>
      <c r="F1048" s="14"/>
    </row>
    <row r="1049" spans="1:7" x14ac:dyDescent="0.2">
      <c r="A1049" s="537"/>
      <c r="B1049" s="696" t="s">
        <v>1266</v>
      </c>
      <c r="C1049" s="701">
        <v>-915227</v>
      </c>
      <c r="D1049" s="447"/>
      <c r="E1049" s="563"/>
      <c r="F1049" s="14"/>
    </row>
    <row r="1050" spans="1:7" x14ac:dyDescent="0.2">
      <c r="A1050" s="537"/>
      <c r="B1050" s="696" t="s">
        <v>1258</v>
      </c>
      <c r="C1050" s="701"/>
      <c r="D1050" s="618"/>
      <c r="E1050" s="99"/>
      <c r="F1050" s="14"/>
    </row>
    <row r="1051" spans="1:7" x14ac:dyDescent="0.2">
      <c r="A1051" s="537"/>
      <c r="B1051" s="693" t="s">
        <v>1267</v>
      </c>
      <c r="C1051" s="701">
        <v>1617543</v>
      </c>
      <c r="D1051" s="618"/>
      <c r="E1051" s="99"/>
      <c r="F1051" s="14"/>
    </row>
    <row r="1052" spans="1:7" x14ac:dyDescent="0.2">
      <c r="A1052" s="537"/>
      <c r="B1052" s="696" t="s">
        <v>1259</v>
      </c>
      <c r="C1052" s="701"/>
      <c r="D1052" s="138"/>
      <c r="E1052" s="138"/>
      <c r="F1052" s="102"/>
      <c r="G1052" s="565"/>
    </row>
    <row r="1053" spans="1:7" x14ac:dyDescent="0.2">
      <c r="A1053" s="537"/>
      <c r="B1053" s="693" t="s">
        <v>1446</v>
      </c>
      <c r="C1053" s="701">
        <v>-702316</v>
      </c>
      <c r="D1053" s="614"/>
      <c r="E1053" s="138"/>
      <c r="F1053" s="102"/>
      <c r="G1053" s="102"/>
    </row>
    <row r="1054" spans="1:7" x14ac:dyDescent="0.2">
      <c r="A1054" s="691"/>
      <c r="B1054" s="693"/>
      <c r="C1054" s="701"/>
      <c r="D1054" s="614"/>
      <c r="E1054" s="138"/>
      <c r="F1054" s="102"/>
      <c r="G1054" s="102"/>
    </row>
    <row r="1055" spans="1:7" x14ac:dyDescent="0.2">
      <c r="A1055" s="691"/>
      <c r="C1055" s="616"/>
      <c r="D1055" s="614"/>
      <c r="E1055" s="138"/>
      <c r="F1055" s="102"/>
      <c r="G1055" s="102"/>
    </row>
    <row r="1056" spans="1:7" x14ac:dyDescent="0.2">
      <c r="A1056" s="537"/>
      <c r="B1056" s="692" t="s">
        <v>1268</v>
      </c>
      <c r="C1056" s="702"/>
      <c r="D1056" s="99"/>
      <c r="E1056" s="99"/>
    </row>
    <row r="1057" spans="1:6" ht="51" x14ac:dyDescent="0.2">
      <c r="A1057" s="537"/>
      <c r="B1057" s="695" t="s">
        <v>1269</v>
      </c>
      <c r="C1057" s="702"/>
      <c r="D1057" s="99"/>
      <c r="E1057" s="99"/>
    </row>
    <row r="1058" spans="1:6" x14ac:dyDescent="0.2">
      <c r="A1058" s="537"/>
      <c r="B1058" s="696" t="s">
        <v>1266</v>
      </c>
      <c r="C1058" s="701">
        <v>6558</v>
      </c>
      <c r="D1058" s="563"/>
      <c r="E1058" s="563"/>
    </row>
    <row r="1059" spans="1:6" s="99" customFormat="1" x14ac:dyDescent="0.2">
      <c r="A1059" s="686"/>
      <c r="B1059" s="696" t="s">
        <v>1258</v>
      </c>
      <c r="C1059" s="701"/>
      <c r="F1059" s="253"/>
    </row>
    <row r="1060" spans="1:6" s="99" customFormat="1" x14ac:dyDescent="0.2">
      <c r="A1060" s="686"/>
      <c r="B1060" s="693" t="s">
        <v>1270</v>
      </c>
      <c r="C1060" s="701">
        <v>-5443</v>
      </c>
      <c r="F1060" s="253"/>
    </row>
    <row r="1061" spans="1:6" s="99" customFormat="1" x14ac:dyDescent="0.2">
      <c r="A1061" s="686"/>
      <c r="B1061" s="696" t="s">
        <v>1259</v>
      </c>
      <c r="C1061" s="701"/>
      <c r="F1061" s="253"/>
    </row>
    <row r="1062" spans="1:6" s="99" customFormat="1" x14ac:dyDescent="0.2">
      <c r="A1062" s="686"/>
      <c r="B1062" s="693" t="s">
        <v>1446</v>
      </c>
      <c r="C1062" s="701">
        <v>-1115</v>
      </c>
      <c r="F1062" s="253"/>
    </row>
    <row r="1063" spans="1:6" s="99" customFormat="1" ht="15" x14ac:dyDescent="0.2">
      <c r="A1063" s="686"/>
      <c r="B1063" s="698"/>
      <c r="C1063" s="616"/>
      <c r="F1063" s="253"/>
    </row>
    <row r="1064" spans="1:6" s="99" customFormat="1" x14ac:dyDescent="0.2">
      <c r="A1064" s="686"/>
      <c r="B1064" s="692" t="s">
        <v>1447</v>
      </c>
      <c r="C1064" s="702"/>
      <c r="F1064" s="253"/>
    </row>
    <row r="1065" spans="1:6" s="99" customFormat="1" ht="38.25" x14ac:dyDescent="0.2">
      <c r="A1065" s="686"/>
      <c r="B1065" s="695" t="s">
        <v>1448</v>
      </c>
      <c r="C1065" s="702"/>
      <c r="F1065" s="253"/>
    </row>
    <row r="1066" spans="1:6" s="99" customFormat="1" x14ac:dyDescent="0.2">
      <c r="A1066" s="686"/>
      <c r="B1066" s="696" t="s">
        <v>1266</v>
      </c>
      <c r="C1066" s="701">
        <v>9203</v>
      </c>
      <c r="D1066" s="563"/>
      <c r="E1066" s="563"/>
      <c r="F1066" s="253"/>
    </row>
    <row r="1067" spans="1:6" s="99" customFormat="1" x14ac:dyDescent="0.2">
      <c r="A1067" s="686"/>
      <c r="B1067" s="696" t="s">
        <v>1258</v>
      </c>
      <c r="C1067" s="701"/>
      <c r="F1067" s="253"/>
    </row>
    <row r="1068" spans="1:6" s="99" customFormat="1" x14ac:dyDescent="0.2">
      <c r="A1068" s="686"/>
      <c r="B1068" s="693" t="s">
        <v>1270</v>
      </c>
      <c r="C1068" s="701">
        <v>-10345</v>
      </c>
      <c r="F1068" s="253"/>
    </row>
    <row r="1069" spans="1:6" s="99" customFormat="1" x14ac:dyDescent="0.2">
      <c r="A1069" s="686"/>
      <c r="B1069" s="696" t="s">
        <v>1259</v>
      </c>
      <c r="C1069" s="701"/>
      <c r="F1069" s="253"/>
    </row>
    <row r="1070" spans="1:6" s="99" customFormat="1" x14ac:dyDescent="0.2">
      <c r="A1070" s="688"/>
      <c r="B1070" s="693" t="s">
        <v>1446</v>
      </c>
      <c r="C1070" s="701">
        <v>1142</v>
      </c>
      <c r="F1070" s="253"/>
    </row>
    <row r="1071" spans="1:6" s="99" customFormat="1" x14ac:dyDescent="0.2">
      <c r="A1071" s="688"/>
      <c r="B1071" s="129"/>
      <c r="C1071" s="616"/>
      <c r="F1071" s="253"/>
    </row>
    <row r="1072" spans="1:6" s="99" customFormat="1" ht="15" x14ac:dyDescent="0.2">
      <c r="A1072" s="688"/>
      <c r="B1072" s="698"/>
      <c r="C1072" s="616"/>
      <c r="F1072" s="253"/>
    </row>
    <row r="1073" spans="1:5" ht="15" x14ac:dyDescent="0.2">
      <c r="A1073" s="688"/>
      <c r="B1073" s="698"/>
      <c r="C1073" s="616"/>
      <c r="D1073" s="99"/>
      <c r="E1073" s="99"/>
    </row>
    <row r="1074" spans="1:5" x14ac:dyDescent="0.2">
      <c r="A1074" s="688"/>
      <c r="B1074" s="692" t="s">
        <v>1449</v>
      </c>
      <c r="C1074" s="702"/>
      <c r="D1074" s="99"/>
      <c r="E1074" s="99"/>
    </row>
    <row r="1075" spans="1:5" ht="38.25" x14ac:dyDescent="0.2">
      <c r="A1075" s="688"/>
      <c r="B1075" s="695" t="s">
        <v>1450</v>
      </c>
      <c r="C1075" s="702"/>
      <c r="D1075" s="99"/>
      <c r="E1075" s="563"/>
    </row>
    <row r="1076" spans="1:5" ht="13.5" thickBot="1" x14ac:dyDescent="0.25">
      <c r="A1076" s="688"/>
      <c r="B1076" s="696" t="s">
        <v>1266</v>
      </c>
      <c r="C1076" s="710">
        <v>-678599</v>
      </c>
      <c r="D1076" s="563"/>
      <c r="E1076" s="563"/>
    </row>
    <row r="1077" spans="1:5" x14ac:dyDescent="0.2">
      <c r="A1077" s="688"/>
      <c r="B1077" s="696" t="s">
        <v>1258</v>
      </c>
      <c r="C1077" s="701"/>
      <c r="D1077" s="99"/>
      <c r="E1077" s="99"/>
    </row>
    <row r="1078" spans="1:5" x14ac:dyDescent="0.2">
      <c r="A1078" s="688"/>
      <c r="B1078" s="693" t="s">
        <v>1267</v>
      </c>
      <c r="C1078" s="701">
        <v>580918</v>
      </c>
      <c r="D1078" s="99"/>
      <c r="E1078" s="99"/>
    </row>
    <row r="1079" spans="1:5" x14ac:dyDescent="0.2">
      <c r="A1079" s="688"/>
      <c r="B1079" s="696" t="s">
        <v>1259</v>
      </c>
      <c r="C1079" s="701"/>
      <c r="D1079" s="99"/>
      <c r="E1079" s="99"/>
    </row>
    <row r="1080" spans="1:5" x14ac:dyDescent="0.2">
      <c r="A1080" s="688"/>
      <c r="B1080" s="693" t="s">
        <v>1451</v>
      </c>
      <c r="C1080" s="701">
        <v>118522</v>
      </c>
      <c r="D1080" s="99"/>
      <c r="E1080" s="99"/>
    </row>
    <row r="1081" spans="1:5" x14ac:dyDescent="0.2">
      <c r="A1081" s="688"/>
      <c r="B1081" s="693" t="s">
        <v>1452</v>
      </c>
      <c r="C1081" s="701">
        <v>-20841</v>
      </c>
      <c r="D1081" s="99"/>
      <c r="E1081" s="99"/>
    </row>
    <row r="1082" spans="1:5" ht="14.25" x14ac:dyDescent="0.2">
      <c r="A1082" s="688"/>
      <c r="B1082" s="699"/>
      <c r="C1082" s="616"/>
      <c r="D1082" s="99"/>
      <c r="E1082" s="99"/>
    </row>
    <row r="1083" spans="1:5" x14ac:dyDescent="0.2">
      <c r="A1083" s="688"/>
      <c r="B1083" s="138"/>
      <c r="C1083" s="616"/>
      <c r="D1083" s="99"/>
      <c r="E1083" s="99"/>
    </row>
    <row r="1084" spans="1:5" ht="13.5" thickBot="1" x14ac:dyDescent="0.25">
      <c r="A1084" s="688"/>
      <c r="B1084" s="221" t="s">
        <v>1437</v>
      </c>
      <c r="C1084" s="613">
        <f>C1088+C1091</f>
        <v>-189590.77000000002</v>
      </c>
      <c r="D1084" s="563"/>
      <c r="E1084" s="99"/>
    </row>
    <row r="1085" spans="1:5" x14ac:dyDescent="0.2">
      <c r="A1085" s="688"/>
      <c r="B1085" s="99"/>
      <c r="C1085" s="615"/>
      <c r="D1085" s="99"/>
      <c r="E1085" s="99"/>
    </row>
    <row r="1086" spans="1:5" x14ac:dyDescent="0.2">
      <c r="A1086" s="688"/>
      <c r="B1086" s="99"/>
      <c r="C1086" s="615"/>
      <c r="D1086" s="99"/>
      <c r="E1086" s="99"/>
    </row>
    <row r="1087" spans="1:5" x14ac:dyDescent="0.2">
      <c r="A1087" s="688"/>
      <c r="B1087" s="99"/>
      <c r="C1087" s="615"/>
      <c r="D1087" s="99"/>
      <c r="E1087" s="99"/>
    </row>
    <row r="1088" spans="1:5" x14ac:dyDescent="0.2">
      <c r="A1088" s="688"/>
      <c r="B1088" s="671" t="s">
        <v>1259</v>
      </c>
      <c r="C1088" s="615">
        <v>-432863.32</v>
      </c>
      <c r="D1088" s="99"/>
      <c r="E1088" s="563"/>
    </row>
    <row r="1089" spans="1:7" ht="13.5" thickBot="1" x14ac:dyDescent="0.25">
      <c r="A1089" s="688"/>
      <c r="B1089" s="297" t="s">
        <v>1435</v>
      </c>
      <c r="C1089" s="613">
        <f>SUM(C1088)</f>
        <v>-432863.32</v>
      </c>
      <c r="D1089" s="99"/>
      <c r="E1089" s="99"/>
    </row>
    <row r="1090" spans="1:7" x14ac:dyDescent="0.2">
      <c r="A1090" s="688"/>
      <c r="B1090" s="297"/>
      <c r="C1090" s="615"/>
      <c r="D1090" s="99"/>
      <c r="E1090" s="99"/>
    </row>
    <row r="1091" spans="1:7" x14ac:dyDescent="0.2">
      <c r="A1091" s="688"/>
      <c r="B1091" s="671" t="s">
        <v>1259</v>
      </c>
      <c r="C1091" s="615">
        <f>SUM('[9]GL 22082014 (3)'!$G$4533:$G$4559)+'[9]GL 22082014 (3)'!$G$4562</f>
        <v>243272.55</v>
      </c>
      <c r="D1091" s="99"/>
      <c r="E1091" s="99"/>
    </row>
    <row r="1092" spans="1:7" ht="13.5" thickBot="1" x14ac:dyDescent="0.25">
      <c r="A1092" s="688"/>
      <c r="B1092" s="297" t="s">
        <v>1436</v>
      </c>
      <c r="C1092" s="613">
        <f>SUM(C1091)</f>
        <v>243272.55</v>
      </c>
      <c r="D1092" s="99"/>
      <c r="E1092" s="99"/>
    </row>
    <row r="1093" spans="1:7" x14ac:dyDescent="0.2">
      <c r="A1093" s="688"/>
      <c r="B1093" s="99"/>
      <c r="C1093" s="615"/>
      <c r="D1093" s="99"/>
      <c r="E1093" s="99"/>
    </row>
    <row r="1094" spans="1:7" x14ac:dyDescent="0.2">
      <c r="A1094" s="688"/>
      <c r="B1094" s="99"/>
      <c r="C1094" s="615"/>
      <c r="D1094" s="99"/>
      <c r="E1094" s="99"/>
    </row>
    <row r="1095" spans="1:7" x14ac:dyDescent="0.2">
      <c r="A1095" s="688"/>
      <c r="B1095" s="671" t="s">
        <v>1442</v>
      </c>
      <c r="C1095" s="615">
        <f>C1096</f>
        <v>25886.35</v>
      </c>
      <c r="D1095" s="99"/>
      <c r="E1095" s="99">
        <v>174</v>
      </c>
    </row>
    <row r="1096" spans="1:7" ht="13.5" thickBot="1" x14ac:dyDescent="0.25">
      <c r="A1096" s="688"/>
      <c r="B1096" s="99" t="s">
        <v>1440</v>
      </c>
      <c r="C1096" s="613">
        <v>25886.35</v>
      </c>
      <c r="D1096" s="99"/>
      <c r="E1096" s="99"/>
    </row>
    <row r="1097" spans="1:7" x14ac:dyDescent="0.2">
      <c r="A1097" s="688"/>
      <c r="B1097" s="99"/>
      <c r="C1097" s="615"/>
      <c r="D1097" s="99"/>
      <c r="E1097" s="99"/>
    </row>
    <row r="1098" spans="1:7" x14ac:dyDescent="0.2">
      <c r="A1098" s="688"/>
      <c r="B1098" s="671" t="s">
        <v>1443</v>
      </c>
      <c r="C1098" s="615">
        <v>105686.44</v>
      </c>
      <c r="D1098" s="99"/>
      <c r="E1098" s="99"/>
    </row>
    <row r="1099" spans="1:7" ht="13.5" thickBot="1" x14ac:dyDescent="0.25">
      <c r="A1099" s="688"/>
      <c r="B1099" s="99" t="s">
        <v>1441</v>
      </c>
      <c r="C1099" s="613">
        <f>SUM(C1098)</f>
        <v>105686.44</v>
      </c>
      <c r="D1099" s="99"/>
      <c r="E1099" s="99"/>
    </row>
    <row r="1100" spans="1:7" x14ac:dyDescent="0.2">
      <c r="A1100" s="688"/>
      <c r="B1100" s="99"/>
      <c r="C1100" s="615"/>
      <c r="D1100" s="99"/>
      <c r="E1100" s="99"/>
    </row>
    <row r="1101" spans="1:7" x14ac:dyDescent="0.2">
      <c r="A1101" s="688"/>
      <c r="B1101" s="99"/>
      <c r="C1101" s="615"/>
      <c r="D1101" s="99"/>
      <c r="E1101" s="99"/>
    </row>
    <row r="1102" spans="1:7" x14ac:dyDescent="0.2">
      <c r="A1102" s="688"/>
      <c r="B1102" s="130" t="s">
        <v>187</v>
      </c>
      <c r="C1102" s="225"/>
      <c r="D1102" s="225"/>
      <c r="E1102" s="138"/>
      <c r="F1102" s="138"/>
      <c r="G1102" s="703"/>
    </row>
    <row r="1103" spans="1:7" ht="51" x14ac:dyDescent="0.2">
      <c r="A1103" s="688"/>
      <c r="B1103" s="297" t="s">
        <v>1459</v>
      </c>
      <c r="C1103" s="707"/>
      <c r="D1103" s="614"/>
      <c r="E1103" s="614"/>
      <c r="F1103" s="614"/>
      <c r="G1103" s="614"/>
    </row>
    <row r="1104" spans="1:7" x14ac:dyDescent="0.2">
      <c r="A1104" s="688"/>
      <c r="B1104" s="614"/>
      <c r="C1104" s="614"/>
      <c r="D1104" s="614"/>
      <c r="E1104" s="614"/>
      <c r="F1104" s="614"/>
      <c r="G1104" s="614"/>
    </row>
    <row r="1105" spans="1:7" x14ac:dyDescent="0.2">
      <c r="A1105" s="688"/>
      <c r="B1105" s="614"/>
      <c r="C1105" s="614"/>
      <c r="D1105" s="614"/>
      <c r="E1105" s="138"/>
      <c r="F1105" s="138"/>
      <c r="G1105" s="138"/>
    </row>
    <row r="1106" spans="1:7" ht="13.5" thickBot="1" x14ac:dyDescent="0.25">
      <c r="A1106" s="688"/>
      <c r="B1106" s="704" t="s">
        <v>1266</v>
      </c>
      <c r="C1106" s="706">
        <f>-C1114-C1109</f>
        <v>455024</v>
      </c>
      <c r="D1106" s="707"/>
      <c r="E1106" s="138"/>
      <c r="F1106" s="138"/>
    </row>
    <row r="1107" spans="1:7" x14ac:dyDescent="0.2">
      <c r="A1107" s="688"/>
      <c r="B1107" s="614"/>
      <c r="C1107" s="616"/>
      <c r="D1107" s="614"/>
      <c r="E1107" s="138"/>
      <c r="F1107" s="138"/>
    </row>
    <row r="1108" spans="1:7" x14ac:dyDescent="0.2">
      <c r="A1108" s="688"/>
      <c r="C1108" s="616"/>
      <c r="D1108" s="138"/>
      <c r="E1108" s="138"/>
      <c r="F1108" s="138"/>
    </row>
    <row r="1109" spans="1:7" x14ac:dyDescent="0.2">
      <c r="A1109" s="688"/>
      <c r="B1109" s="705" t="s">
        <v>1258</v>
      </c>
      <c r="C1109" s="616">
        <v>-739015</v>
      </c>
      <c r="D1109" s="138"/>
      <c r="E1109" s="138"/>
      <c r="F1109" s="138"/>
    </row>
    <row r="1110" spans="1:7" ht="13.5" thickBot="1" x14ac:dyDescent="0.25">
      <c r="A1110" s="688"/>
      <c r="B1110" s="138" t="s">
        <v>1460</v>
      </c>
      <c r="C1110" s="613">
        <v>-739015</v>
      </c>
      <c r="D1110" s="138"/>
      <c r="E1110" s="138"/>
      <c r="F1110" s="138"/>
    </row>
    <row r="1111" spans="1:7" x14ac:dyDescent="0.2">
      <c r="A1111" s="688"/>
      <c r="B1111" s="138"/>
      <c r="C1111" s="619"/>
      <c r="D1111" s="138"/>
      <c r="E1111" s="138"/>
      <c r="F1111" s="138"/>
    </row>
    <row r="1112" spans="1:7" x14ac:dyDescent="0.2">
      <c r="A1112" s="688"/>
      <c r="B1112" s="704" t="s">
        <v>1259</v>
      </c>
      <c r="C1112" s="616">
        <f>-215329+27240</f>
        <v>-188089</v>
      </c>
      <c r="D1112" s="707"/>
      <c r="E1112" s="138"/>
      <c r="F1112" s="138"/>
    </row>
    <row r="1113" spans="1:7" x14ac:dyDescent="0.2">
      <c r="A1113" s="688"/>
      <c r="B1113" s="138" t="s">
        <v>1461</v>
      </c>
      <c r="C1113" s="616">
        <v>472080</v>
      </c>
      <c r="D1113" s="447"/>
      <c r="E1113" s="138"/>
      <c r="F1113" s="138"/>
    </row>
    <row r="1114" spans="1:7" x14ac:dyDescent="0.2">
      <c r="A1114" s="688"/>
      <c r="B1114" s="138" t="s">
        <v>1462</v>
      </c>
      <c r="C1114" s="616">
        <f>SUM(C1112:C1113)</f>
        <v>283991</v>
      </c>
      <c r="D1114" s="447"/>
      <c r="E1114" s="138"/>
      <c r="F1114" s="138"/>
    </row>
    <row r="1115" spans="1:7" x14ac:dyDescent="0.2">
      <c r="A1115" s="688"/>
      <c r="B1115" s="138"/>
      <c r="C1115" s="102"/>
      <c r="D1115" s="138"/>
      <c r="E1115" s="138"/>
      <c r="F1115" s="138"/>
    </row>
    <row r="1116" spans="1:7" x14ac:dyDescent="0.2">
      <c r="A1116" s="688"/>
      <c r="B1116" s="99"/>
      <c r="C1116" s="99"/>
      <c r="D1116" s="99"/>
      <c r="E1116" s="99"/>
    </row>
    <row r="1117" spans="1:7" x14ac:dyDescent="0.2">
      <c r="A1117" s="688"/>
      <c r="B1117" s="99"/>
      <c r="C1117" s="615"/>
      <c r="D1117" s="99"/>
      <c r="E1117" s="99"/>
    </row>
    <row r="1118" spans="1:7" x14ac:dyDescent="0.2">
      <c r="A1118" s="688"/>
      <c r="B1118" s="99"/>
      <c r="C1118" s="615"/>
      <c r="D1118" s="99"/>
      <c r="E1118" s="99"/>
    </row>
    <row r="1119" spans="1:7" x14ac:dyDescent="0.2">
      <c r="A1119" s="688">
        <v>37</v>
      </c>
      <c r="B1119" s="221" t="s">
        <v>1444</v>
      </c>
      <c r="C1119" s="615"/>
      <c r="D1119" s="99"/>
      <c r="E1119" s="99"/>
    </row>
    <row r="1120" spans="1:7" x14ac:dyDescent="0.2">
      <c r="A1120" s="688"/>
      <c r="B1120" s="221"/>
      <c r="C1120" s="99"/>
      <c r="D1120" s="99"/>
      <c r="E1120" s="99"/>
    </row>
    <row r="1121" spans="1:5" x14ac:dyDescent="0.2">
      <c r="A1121" s="688"/>
      <c r="B1121" s="693" t="s">
        <v>1453</v>
      </c>
      <c r="C1121" s="693"/>
      <c r="D1121" s="693"/>
      <c r="E1121" s="99"/>
    </row>
    <row r="1122" spans="1:5" ht="25.5" x14ac:dyDescent="0.2">
      <c r="A1122" s="688"/>
      <c r="B1122" s="695" t="s">
        <v>1454</v>
      </c>
      <c r="C1122" s="694" t="s">
        <v>1455</v>
      </c>
      <c r="D1122" s="694" t="s">
        <v>1456</v>
      </c>
      <c r="E1122" s="99"/>
    </row>
    <row r="1123" spans="1:5" x14ac:dyDescent="0.2">
      <c r="A1123" s="688"/>
      <c r="B1123" s="696" t="s">
        <v>1258</v>
      </c>
      <c r="C1123" s="697"/>
      <c r="D1123" s="697"/>
      <c r="E1123" s="99"/>
    </row>
    <row r="1124" spans="1:5" x14ac:dyDescent="0.2">
      <c r="A1124" s="688"/>
      <c r="B1124" s="693" t="s">
        <v>1457</v>
      </c>
      <c r="C1124" s="700">
        <v>550568.76</v>
      </c>
      <c r="D1124" s="700">
        <v>-550568.76</v>
      </c>
      <c r="E1124" s="99"/>
    </row>
    <row r="1125" spans="1:5" x14ac:dyDescent="0.2">
      <c r="A1125" s="688"/>
      <c r="B1125" s="696" t="s">
        <v>1259</v>
      </c>
      <c r="C1125" s="697"/>
      <c r="D1125" s="697"/>
      <c r="E1125" s="99"/>
    </row>
    <row r="1126" spans="1:5" x14ac:dyDescent="0.2">
      <c r="A1126" s="688"/>
      <c r="B1126" s="693" t="s">
        <v>1458</v>
      </c>
      <c r="C1126" s="700">
        <v>-550568.76</v>
      </c>
      <c r="D1126" s="700">
        <v>550568.76</v>
      </c>
      <c r="E1126" s="99"/>
    </row>
    <row r="1127" spans="1:5" x14ac:dyDescent="0.2">
      <c r="A1127" s="688"/>
      <c r="B1127" s="99"/>
      <c r="C1127" s="99"/>
      <c r="D1127" s="99"/>
      <c r="E1127" s="99"/>
    </row>
    <row r="1128" spans="1:5" x14ac:dyDescent="0.2">
      <c r="A1128" s="688"/>
      <c r="B1128" s="99"/>
      <c r="C1128" s="99"/>
      <c r="D1128" s="99"/>
      <c r="E1128" s="99"/>
    </row>
    <row r="1129" spans="1:5" ht="15" x14ac:dyDescent="0.25">
      <c r="A1129" s="712">
        <v>38</v>
      </c>
      <c r="B1129" s="712" t="s">
        <v>1477</v>
      </c>
      <c r="C1129" s="126"/>
      <c r="D1129" s="126"/>
      <c r="E1129" s="99"/>
    </row>
    <row r="1130" spans="1:5" x14ac:dyDescent="0.2">
      <c r="A1130" s="126"/>
      <c r="B1130" s="126" t="s">
        <v>1478</v>
      </c>
      <c r="C1130" s="126"/>
      <c r="D1130" s="126"/>
      <c r="E1130" s="99"/>
    </row>
    <row r="1131" spans="1:5" x14ac:dyDescent="0.2">
      <c r="A1131" s="126"/>
      <c r="B1131" s="126"/>
      <c r="C1131" s="126"/>
      <c r="D1131" s="126"/>
      <c r="E1131" s="99"/>
    </row>
    <row r="1132" spans="1:5" ht="51" customHeight="1" x14ac:dyDescent="0.2">
      <c r="A1132" s="126"/>
      <c r="B1132" s="789" t="s">
        <v>1479</v>
      </c>
      <c r="C1132" s="789"/>
      <c r="D1132" s="789"/>
    </row>
    <row r="1133" spans="1:5" x14ac:dyDescent="0.2">
      <c r="A1133" s="126"/>
      <c r="B1133" s="126"/>
      <c r="C1133" s="126"/>
      <c r="D1133" s="126"/>
      <c r="E1133" s="99"/>
    </row>
    <row r="1134" spans="1:5" ht="15" x14ac:dyDescent="0.25">
      <c r="A1134" s="126"/>
      <c r="B1134" s="714" t="s">
        <v>1480</v>
      </c>
      <c r="C1134" s="712">
        <v>2014</v>
      </c>
      <c r="D1134" s="712">
        <v>2013</v>
      </c>
      <c r="E1134" s="99"/>
    </row>
    <row r="1135" spans="1:5" x14ac:dyDescent="0.2">
      <c r="A1135" s="126"/>
      <c r="B1135" s="126"/>
      <c r="C1135" s="126"/>
      <c r="D1135" s="126"/>
      <c r="E1135" s="99"/>
    </row>
    <row r="1136" spans="1:5" x14ac:dyDescent="0.2">
      <c r="A1136" s="126"/>
      <c r="B1136" s="126" t="s">
        <v>1481</v>
      </c>
      <c r="C1136" s="206">
        <v>0</v>
      </c>
      <c r="D1136" s="206">
        <v>0</v>
      </c>
      <c r="E1136" s="99"/>
    </row>
    <row r="1137" spans="1:5" x14ac:dyDescent="0.2">
      <c r="A1137" s="126"/>
      <c r="B1137" s="126" t="s">
        <v>1482</v>
      </c>
      <c r="C1137" s="206">
        <v>0</v>
      </c>
      <c r="D1137" s="206">
        <v>0</v>
      </c>
      <c r="E1137" s="99"/>
    </row>
    <row r="1138" spans="1:5" x14ac:dyDescent="0.2">
      <c r="A1138" s="126"/>
      <c r="B1138" s="126" t="s">
        <v>1483</v>
      </c>
      <c r="C1138" s="206">
        <v>0</v>
      </c>
      <c r="D1138" s="206">
        <v>0</v>
      </c>
      <c r="E1138" s="99"/>
    </row>
    <row r="1139" spans="1:5" x14ac:dyDescent="0.2">
      <c r="A1139" s="126"/>
      <c r="B1139" s="126"/>
      <c r="C1139" s="126"/>
      <c r="D1139" s="126"/>
      <c r="E1139" s="99"/>
    </row>
    <row r="1140" spans="1:5" ht="64.5" customHeight="1" x14ac:dyDescent="0.2">
      <c r="A1140" s="126"/>
      <c r="B1140" s="833" t="s">
        <v>1484</v>
      </c>
      <c r="C1140" s="833"/>
      <c r="D1140" s="833"/>
      <c r="E1140" s="99"/>
    </row>
    <row r="1141" spans="1:5" x14ac:dyDescent="0.2">
      <c r="A1141" s="711"/>
      <c r="B1141" s="99"/>
      <c r="C1141" s="99"/>
      <c r="D1141" s="99"/>
      <c r="E1141" s="99"/>
    </row>
    <row r="1142" spans="1:5" x14ac:dyDescent="0.2">
      <c r="A1142" s="711"/>
      <c r="B1142" s="99"/>
      <c r="C1142" s="99"/>
      <c r="D1142" s="99">
        <v>175</v>
      </c>
      <c r="E1142" s="99"/>
    </row>
    <row r="1143" spans="1:5" x14ac:dyDescent="0.2">
      <c r="A1143" s="711"/>
      <c r="B1143" s="99"/>
      <c r="C1143" s="99"/>
      <c r="D1143" s="99"/>
      <c r="E1143" s="99"/>
    </row>
  </sheetData>
  <mergeCells count="30">
    <mergeCell ref="B134:E135"/>
    <mergeCell ref="B138:E138"/>
    <mergeCell ref="B169:E169"/>
    <mergeCell ref="B273:E273"/>
    <mergeCell ref="B262:E262"/>
    <mergeCell ref="R1:S1"/>
    <mergeCell ref="B15:B17"/>
    <mergeCell ref="B2:E2"/>
    <mergeCell ref="B3:E3"/>
    <mergeCell ref="B4:E4"/>
    <mergeCell ref="J5:Q11"/>
    <mergeCell ref="B441:E441"/>
    <mergeCell ref="B885:E885"/>
    <mergeCell ref="B888:E888"/>
    <mergeCell ref="B1005:E1005"/>
    <mergeCell ref="B785:E785"/>
    <mergeCell ref="B859:E859"/>
    <mergeCell ref="B861:E861"/>
    <mergeCell ref="B867:E867"/>
    <mergeCell ref="B870:E870"/>
    <mergeCell ref="D904:E904"/>
    <mergeCell ref="B880:E880"/>
    <mergeCell ref="B772:E772"/>
    <mergeCell ref="B1140:D1140"/>
    <mergeCell ref="B1132:D1132"/>
    <mergeCell ref="B1007:E1007"/>
    <mergeCell ref="B1011:E1011"/>
    <mergeCell ref="B997:E997"/>
    <mergeCell ref="B1001:E1001"/>
    <mergeCell ref="B1002:E1002"/>
  </mergeCells>
  <phoneticPr fontId="13" type="noConversion"/>
  <conditionalFormatting sqref="B413 B377 B398 B384 B391 B420 B406 B71:B72 B76 B69 B65 B61 B57:B58 B55 B51:B52 B4:E4">
    <cfRule type="cellIs" dxfId="5" priority="8" stopIfTrue="1" operator="equal">
      <formula>"input financial year in cover sheet"</formula>
    </cfRule>
  </conditionalFormatting>
  <conditionalFormatting sqref="B2:E2">
    <cfRule type="cellIs" dxfId="4" priority="9" stopIfTrue="1" operator="equal">
      <formula>"Input name of municipality in cover sheet"</formula>
    </cfRule>
  </conditionalFormatting>
  <hyperlinks>
    <hyperlink ref="C111" location="'App A'!A1" display="'App A'!A1"/>
    <hyperlink ref="C563" location="'Notes15-61'!A135" display="'Notes15-61'!A135"/>
    <hyperlink ref="C45" location="'Notes15-61'!A908" display="Notes15-61'!A1"/>
    <hyperlink ref="C250" location="'Notes15-61'!A124" display="Notes15-61'!A124"/>
  </hyperlinks>
  <pageMargins left="0.98425196850393704" right="0.98425196850393704" top="0.98425196850393704" bottom="0.98425196850393704" header="0.51181102362204722" footer="0.51181102362204722"/>
  <pageSetup paperSize="9" scale="48" firstPageNumber="26" orientation="portrait" useFirstPageNumber="1" r:id="rId1"/>
  <headerFooter alignWithMargins="0">
    <oddFooter>&amp;C&amp;P</oddFooter>
  </headerFooter>
  <rowBreaks count="7" manualBreakCount="7">
    <brk id="232" max="4" man="1"/>
    <brk id="338" max="4" man="1"/>
    <brk id="459" max="4" man="1"/>
    <brk id="705" max="4" man="1"/>
    <brk id="805" max="4" man="1"/>
    <brk id="887" max="4" man="1"/>
    <brk id="1002" max="4" man="1"/>
  </rowBreaks>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4"/>
  <sheetViews>
    <sheetView view="pageLayout" zoomScaleNormal="100" zoomScaleSheetLayoutView="90" workbookViewId="0">
      <selection activeCell="E15" sqref="E15"/>
    </sheetView>
  </sheetViews>
  <sheetFormatPr defaultColWidth="9.140625" defaultRowHeight="12.75" x14ac:dyDescent="0.2"/>
  <cols>
    <col min="1" max="1" width="45.7109375" style="2" customWidth="1"/>
    <col min="2" max="2" width="10" style="2" customWidth="1"/>
    <col min="3" max="3" width="15.42578125" style="2" customWidth="1"/>
    <col min="4" max="7" width="13.7109375" style="2" customWidth="1"/>
    <col min="8" max="8" width="2" style="2" customWidth="1"/>
    <col min="9" max="10" width="13.7109375" style="2" customWidth="1"/>
    <col min="11" max="16384" width="9.140625" style="2"/>
  </cols>
  <sheetData>
    <row r="2" spans="1:10" ht="15.75" x14ac:dyDescent="0.25">
      <c r="A2" s="828" t="str">
        <f>IF([10]Cover!A6="Insert Name of Municipality here","Input name of municipality in cover sheet",[10]Cover!A6)</f>
        <v>XHARIEP DISTRICT MUNICIPALITY</v>
      </c>
      <c r="B2" s="828"/>
      <c r="C2" s="828"/>
      <c r="D2" s="828"/>
      <c r="E2" s="828"/>
      <c r="F2" s="828"/>
      <c r="G2" s="828"/>
      <c r="H2" s="828"/>
      <c r="I2" s="828"/>
      <c r="J2" s="828"/>
    </row>
    <row r="3" spans="1:10" x14ac:dyDescent="0.2">
      <c r="A3" s="764" t="s">
        <v>1137</v>
      </c>
      <c r="B3" s="764"/>
      <c r="C3" s="764"/>
      <c r="D3" s="764"/>
      <c r="E3" s="764"/>
      <c r="F3" s="764"/>
      <c r="G3" s="764"/>
      <c r="H3" s="764"/>
      <c r="I3" s="764"/>
      <c r="J3" s="764"/>
    </row>
    <row r="4" spans="1:10" x14ac:dyDescent="0.2">
      <c r="A4" s="764" t="s">
        <v>1138</v>
      </c>
      <c r="B4" s="764"/>
      <c r="C4" s="764"/>
      <c r="D4" s="764"/>
      <c r="E4" s="764"/>
      <c r="F4" s="764"/>
      <c r="G4" s="764"/>
      <c r="H4" s="764"/>
      <c r="I4" s="764"/>
      <c r="J4" s="764"/>
    </row>
    <row r="5" spans="1:10" x14ac:dyDescent="0.2">
      <c r="A5" s="853" t="str">
        <f>IF([10]Cover!E8="insert financial year (e.g. 2008)", "input financial year in cover sheet","as at 30 June "&amp;[10]Cover!E8)</f>
        <v>as at 30 June 2013</v>
      </c>
      <c r="B5" s="853"/>
      <c r="C5" s="853"/>
      <c r="D5" s="853"/>
      <c r="E5" s="853"/>
      <c r="F5" s="853"/>
      <c r="G5" s="853"/>
      <c r="H5" s="853"/>
      <c r="I5" s="853"/>
      <c r="J5" s="853"/>
    </row>
    <row r="6" spans="1:10" x14ac:dyDescent="0.2">
      <c r="A6" s="124"/>
      <c r="B6" s="124"/>
      <c r="C6" s="124"/>
      <c r="D6" s="124"/>
      <c r="E6" s="124"/>
      <c r="F6" s="124"/>
      <c r="G6" s="124"/>
      <c r="H6" s="124"/>
      <c r="I6" s="124"/>
      <c r="J6" s="124"/>
    </row>
    <row r="7" spans="1:10" ht="63.75" x14ac:dyDescent="0.2">
      <c r="A7" s="351" t="s">
        <v>1139</v>
      </c>
      <c r="B7" s="352" t="s">
        <v>1140</v>
      </c>
      <c r="C7" s="352" t="s">
        <v>1141</v>
      </c>
      <c r="D7" s="353" t="s">
        <v>1487</v>
      </c>
      <c r="E7" s="353" t="s">
        <v>1142</v>
      </c>
      <c r="F7" s="353" t="s">
        <v>1143</v>
      </c>
      <c r="G7" s="353" t="s">
        <v>1488</v>
      </c>
      <c r="H7" s="354"/>
      <c r="I7" s="353" t="s">
        <v>1144</v>
      </c>
      <c r="J7" s="353" t="s">
        <v>1145</v>
      </c>
    </row>
    <row r="8" spans="1:10" x14ac:dyDescent="0.2">
      <c r="A8" s="355"/>
      <c r="B8" s="356"/>
      <c r="C8" s="357"/>
      <c r="D8" s="306" t="s">
        <v>1146</v>
      </c>
      <c r="E8" s="306" t="s">
        <v>1146</v>
      </c>
      <c r="F8" s="306" t="s">
        <v>1146</v>
      </c>
      <c r="G8" s="358" t="s">
        <v>1146</v>
      </c>
      <c r="H8" s="124"/>
      <c r="I8" s="359" t="s">
        <v>1146</v>
      </c>
      <c r="J8" s="358" t="s">
        <v>1146</v>
      </c>
    </row>
    <row r="9" spans="1:10" x14ac:dyDescent="0.2">
      <c r="A9" s="360" t="s">
        <v>1147</v>
      </c>
      <c r="B9" s="361"/>
      <c r="C9" s="362"/>
      <c r="D9" s="363"/>
      <c r="E9" s="363"/>
      <c r="F9" s="363"/>
      <c r="G9" s="364"/>
      <c r="H9" s="365"/>
      <c r="I9" s="362"/>
      <c r="J9" s="364"/>
    </row>
    <row r="10" spans="1:10" x14ac:dyDescent="0.2">
      <c r="A10" s="360" t="s">
        <v>1148</v>
      </c>
      <c r="B10" s="361">
        <v>0</v>
      </c>
      <c r="C10" s="362">
        <v>0</v>
      </c>
      <c r="D10" s="363">
        <v>0</v>
      </c>
      <c r="E10" s="363">
        <v>0</v>
      </c>
      <c r="F10" s="363">
        <v>0</v>
      </c>
      <c r="G10" s="364">
        <v>0</v>
      </c>
      <c r="H10" s="365"/>
      <c r="I10" s="362">
        <v>0</v>
      </c>
      <c r="J10" s="364">
        <v>0</v>
      </c>
    </row>
    <row r="11" spans="1:10" x14ac:dyDescent="0.2">
      <c r="A11" s="366"/>
      <c r="B11" s="363"/>
      <c r="C11" s="362"/>
      <c r="D11" s="363"/>
      <c r="E11" s="363"/>
      <c r="F11" s="363"/>
      <c r="G11" s="364"/>
      <c r="H11" s="365"/>
      <c r="I11" s="362"/>
      <c r="J11" s="364"/>
    </row>
    <row r="12" spans="1:10" ht="13.5" thickBot="1" x14ac:dyDescent="0.25">
      <c r="A12" s="367" t="s">
        <v>1149</v>
      </c>
      <c r="B12" s="368">
        <v>0</v>
      </c>
      <c r="C12" s="368">
        <v>0</v>
      </c>
      <c r="D12" s="368">
        <v>0</v>
      </c>
      <c r="E12" s="368">
        <v>0</v>
      </c>
      <c r="F12" s="368">
        <v>0</v>
      </c>
      <c r="G12" s="368">
        <v>0</v>
      </c>
      <c r="H12" s="365"/>
      <c r="I12" s="368">
        <v>0</v>
      </c>
      <c r="J12" s="368">
        <v>0</v>
      </c>
    </row>
    <row r="13" spans="1:10" ht="13.5" thickTop="1" x14ac:dyDescent="0.2"/>
    <row r="14" spans="1:10" x14ac:dyDescent="0.2">
      <c r="A14" s="369" t="s">
        <v>1150</v>
      </c>
    </row>
  </sheetData>
  <mergeCells count="4">
    <mergeCell ref="A2:J2"/>
    <mergeCell ref="A3:J3"/>
    <mergeCell ref="A4:J4"/>
    <mergeCell ref="A5:J5"/>
  </mergeCells>
  <conditionalFormatting sqref="A5:A6">
    <cfRule type="cellIs" dxfId="3" priority="1" stopIfTrue="1" operator="equal">
      <formula>"input financial year in cover sheet"</formula>
    </cfRule>
  </conditionalFormatting>
  <conditionalFormatting sqref="A2">
    <cfRule type="cellIs" dxfId="2" priority="2" stopIfTrue="1" operator="equal">
      <formula>"Input name of municipality in cover sheet"</formula>
    </cfRule>
  </conditionalFormatting>
  <pageMargins left="0.70866141732283472" right="0.70866141732283472" top="0.74803149606299213" bottom="0.74803149606299213" header="0.31496062992125984" footer="0.31496062992125984"/>
  <pageSetup scale="59" orientation="portrait" r:id="rId1"/>
  <headerFooter>
    <oddHeader>&amp;C176</oddHeader>
    <oddFooter>&amp;C34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Layout" topLeftCell="B14" zoomScaleNormal="70" zoomScaleSheetLayoutView="70" workbookViewId="0">
      <selection activeCell="M31" sqref="M31"/>
    </sheetView>
  </sheetViews>
  <sheetFormatPr defaultColWidth="9.140625" defaultRowHeight="14.25" x14ac:dyDescent="0.2"/>
  <cols>
    <col min="1" max="1" width="53.42578125" style="372" customWidth="1"/>
    <col min="2" max="2" width="13.7109375" style="393" customWidth="1"/>
    <col min="3" max="3" width="1.7109375" style="393" customWidth="1"/>
    <col min="4" max="4" width="15" style="393" bestFit="1" customWidth="1"/>
    <col min="5" max="5" width="1.7109375" style="393" customWidth="1"/>
    <col min="6" max="6" width="13.7109375" style="393" customWidth="1"/>
    <col min="7" max="7" width="1.7109375" style="393" customWidth="1"/>
    <col min="8" max="8" width="16.7109375" style="393" customWidth="1"/>
    <col min="9" max="9" width="1.7109375" style="393" customWidth="1"/>
    <col min="10" max="10" width="16.7109375" style="393" customWidth="1"/>
    <col min="11" max="11" width="1.7109375" style="393" customWidth="1"/>
    <col min="12" max="12" width="13.7109375" style="393" customWidth="1"/>
    <col min="13" max="13" width="9.140625" style="372"/>
    <col min="14" max="14" width="11.7109375" style="372" bestFit="1" customWidth="1"/>
    <col min="15" max="15" width="9.140625" style="372"/>
    <col min="16" max="16" width="10.7109375" style="372" customWidth="1"/>
    <col min="17" max="16384" width="9.140625" style="372"/>
  </cols>
  <sheetData>
    <row r="1" spans="1:12" ht="15.75" x14ac:dyDescent="0.25">
      <c r="A1" s="854" t="s">
        <v>626</v>
      </c>
      <c r="B1" s="855"/>
      <c r="C1" s="855"/>
      <c r="D1" s="855"/>
      <c r="E1" s="855"/>
      <c r="F1" s="855"/>
      <c r="G1" s="855"/>
      <c r="H1" s="855"/>
      <c r="I1" s="855"/>
      <c r="J1" s="855"/>
      <c r="K1" s="370"/>
      <c r="L1" s="371"/>
    </row>
    <row r="2" spans="1:12" ht="15" x14ac:dyDescent="0.25">
      <c r="A2" s="856" t="s">
        <v>1163</v>
      </c>
      <c r="B2" s="857"/>
      <c r="C2" s="857"/>
      <c r="D2" s="857"/>
      <c r="E2" s="857"/>
      <c r="F2" s="857"/>
      <c r="G2" s="857"/>
      <c r="H2" s="857"/>
      <c r="I2" s="857"/>
      <c r="J2" s="857"/>
      <c r="K2" s="373"/>
      <c r="L2" s="374"/>
    </row>
    <row r="3" spans="1:12" ht="15" x14ac:dyDescent="0.25">
      <c r="A3" s="858" t="s">
        <v>1151</v>
      </c>
      <c r="B3" s="859"/>
      <c r="C3" s="859"/>
      <c r="D3" s="859"/>
      <c r="E3" s="859"/>
      <c r="F3" s="859"/>
      <c r="G3" s="859"/>
      <c r="H3" s="859"/>
      <c r="I3" s="859"/>
      <c r="J3" s="859"/>
      <c r="K3" s="373"/>
      <c r="L3" s="374"/>
    </row>
    <row r="4" spans="1:12" ht="15" x14ac:dyDescent="0.25">
      <c r="A4" s="860" t="s">
        <v>1180</v>
      </c>
      <c r="B4" s="861"/>
      <c r="C4" s="861"/>
      <c r="D4" s="861"/>
      <c r="E4" s="861"/>
      <c r="F4" s="861"/>
      <c r="G4" s="861"/>
      <c r="H4" s="861"/>
      <c r="I4" s="861"/>
      <c r="J4" s="861"/>
      <c r="K4" s="375"/>
      <c r="L4" s="376"/>
    </row>
    <row r="5" spans="1:12" x14ac:dyDescent="0.2">
      <c r="A5" s="377"/>
      <c r="B5" s="377"/>
      <c r="C5" s="377"/>
      <c r="D5" s="377"/>
      <c r="E5" s="377"/>
      <c r="F5" s="377"/>
      <c r="G5" s="377"/>
      <c r="H5" s="377"/>
      <c r="I5" s="377"/>
      <c r="J5" s="377"/>
      <c r="K5" s="377"/>
      <c r="L5" s="377"/>
    </row>
    <row r="6" spans="1:12" x14ac:dyDescent="0.2">
      <c r="A6" s="378"/>
      <c r="B6" s="378"/>
      <c r="C6" s="378"/>
      <c r="D6" s="378"/>
      <c r="E6" s="378"/>
      <c r="F6" s="378"/>
      <c r="G6" s="378"/>
      <c r="H6" s="378"/>
      <c r="I6" s="378"/>
      <c r="J6" s="378"/>
      <c r="K6" s="378"/>
      <c r="L6" s="378"/>
    </row>
    <row r="7" spans="1:12" ht="15" x14ac:dyDescent="0.25">
      <c r="A7" s="379" t="s">
        <v>1163</v>
      </c>
      <c r="B7" s="380"/>
      <c r="C7" s="380"/>
      <c r="D7" s="380"/>
      <c r="E7" s="380"/>
      <c r="F7" s="380"/>
      <c r="G7" s="380"/>
      <c r="H7" s="380"/>
      <c r="I7" s="380"/>
      <c r="J7" s="380"/>
      <c r="K7" s="380"/>
      <c r="L7" s="380"/>
    </row>
    <row r="8" spans="1:12" ht="15" x14ac:dyDescent="0.25">
      <c r="A8" s="379"/>
      <c r="B8" s="380"/>
      <c r="C8" s="380"/>
      <c r="D8" s="380"/>
      <c r="E8" s="380"/>
      <c r="F8" s="380"/>
      <c r="G8" s="380"/>
      <c r="H8" s="380"/>
      <c r="I8" s="380"/>
      <c r="J8" s="380"/>
      <c r="K8" s="380"/>
      <c r="L8" s="380"/>
    </row>
    <row r="9" spans="1:12" ht="75" x14ac:dyDescent="0.2">
      <c r="A9" s="381" t="s">
        <v>1152</v>
      </c>
      <c r="B9" s="382" t="s">
        <v>1164</v>
      </c>
      <c r="C9" s="382"/>
      <c r="D9" s="382" t="s">
        <v>1153</v>
      </c>
      <c r="E9" s="383"/>
      <c r="F9" s="382" t="s">
        <v>121</v>
      </c>
      <c r="G9" s="384"/>
      <c r="H9" s="382" t="s">
        <v>1154</v>
      </c>
      <c r="I9" s="384"/>
      <c r="J9" s="382" t="s">
        <v>1155</v>
      </c>
      <c r="K9" s="384"/>
      <c r="L9" s="385" t="s">
        <v>1184</v>
      </c>
    </row>
    <row r="10" spans="1:12" ht="15" x14ac:dyDescent="0.25">
      <c r="A10" s="386"/>
      <c r="B10" s="387" t="s">
        <v>1146</v>
      </c>
      <c r="C10" s="387"/>
      <c r="D10" s="387" t="s">
        <v>1146</v>
      </c>
      <c r="E10" s="387"/>
      <c r="F10" s="387" t="s">
        <v>1146</v>
      </c>
      <c r="G10" s="387"/>
      <c r="H10" s="387" t="s">
        <v>1146</v>
      </c>
      <c r="I10" s="387"/>
      <c r="J10" s="387" t="s">
        <v>1146</v>
      </c>
      <c r="K10" s="387"/>
      <c r="L10" s="388" t="s">
        <v>1146</v>
      </c>
    </row>
    <row r="11" spans="1:12" x14ac:dyDescent="0.2">
      <c r="B11" s="372"/>
      <c r="C11" s="372"/>
      <c r="D11" s="372"/>
      <c r="E11" s="372"/>
      <c r="F11" s="372"/>
      <c r="G11" s="372"/>
      <c r="H11" s="372"/>
      <c r="I11" s="372"/>
      <c r="J11" s="372"/>
      <c r="K11" s="372"/>
      <c r="L11" s="372"/>
    </row>
    <row r="12" spans="1:12" ht="15" x14ac:dyDescent="0.25">
      <c r="A12" s="389" t="s">
        <v>1156</v>
      </c>
      <c r="B12" s="390"/>
      <c r="C12" s="390"/>
      <c r="D12" s="390"/>
      <c r="E12" s="390"/>
      <c r="F12" s="390"/>
      <c r="G12" s="390"/>
      <c r="H12" s="390"/>
      <c r="I12" s="390"/>
      <c r="J12" s="390"/>
      <c r="K12" s="390"/>
      <c r="L12" s="390"/>
    </row>
    <row r="13" spans="1:12" x14ac:dyDescent="0.2">
      <c r="A13" s="372" t="s">
        <v>1157</v>
      </c>
      <c r="B13" s="391">
        <v>25754064</v>
      </c>
      <c r="C13" s="391"/>
      <c r="D13" s="391">
        <v>0</v>
      </c>
      <c r="E13" s="392"/>
      <c r="F13" s="391">
        <v>0</v>
      </c>
      <c r="G13" s="392"/>
      <c r="H13" s="391">
        <v>-25312142</v>
      </c>
      <c r="I13" s="392"/>
      <c r="J13" s="391">
        <v>-458934</v>
      </c>
      <c r="K13" s="392"/>
      <c r="L13" s="392">
        <v>-17012</v>
      </c>
    </row>
    <row r="14" spans="1:12" x14ac:dyDescent="0.2">
      <c r="A14" s="372" t="s">
        <v>655</v>
      </c>
      <c r="B14" s="391">
        <v>204193</v>
      </c>
      <c r="C14" s="391"/>
      <c r="D14" s="391">
        <v>0</v>
      </c>
      <c r="E14" s="392"/>
      <c r="F14" s="391">
        <v>0</v>
      </c>
      <c r="G14" s="392"/>
      <c r="H14" s="391">
        <v>0</v>
      </c>
      <c r="I14" s="392"/>
      <c r="J14" s="391">
        <v>0</v>
      </c>
      <c r="K14" s="392"/>
      <c r="L14" s="392">
        <v>204193</v>
      </c>
    </row>
    <row r="15" spans="1:12" x14ac:dyDescent="0.2">
      <c r="A15" s="372" t="s">
        <v>657</v>
      </c>
      <c r="B15" s="391">
        <v>1120684</v>
      </c>
      <c r="C15" s="391"/>
      <c r="D15" s="391">
        <v>0</v>
      </c>
      <c r="E15" s="392"/>
      <c r="F15" s="391">
        <v>0</v>
      </c>
      <c r="G15" s="392"/>
      <c r="H15" s="391">
        <v>0</v>
      </c>
      <c r="I15" s="392"/>
      <c r="J15" s="391">
        <v>0</v>
      </c>
      <c r="K15" s="392"/>
      <c r="L15" s="392">
        <v>1120684</v>
      </c>
    </row>
    <row r="16" spans="1:12" ht="15.75" customHeight="1" x14ac:dyDescent="0.2">
      <c r="B16" s="391"/>
      <c r="C16" s="391"/>
      <c r="D16" s="391"/>
      <c r="E16" s="392"/>
      <c r="F16" s="392"/>
      <c r="G16" s="392"/>
      <c r="H16" s="392"/>
      <c r="I16" s="392"/>
      <c r="J16" s="392"/>
      <c r="K16" s="392"/>
      <c r="L16" s="392"/>
    </row>
    <row r="17" spans="1:16" ht="15.75" customHeight="1" x14ac:dyDescent="0.25">
      <c r="A17" s="389" t="s">
        <v>1158</v>
      </c>
      <c r="B17" s="391"/>
      <c r="C17" s="391"/>
      <c r="D17" s="391"/>
      <c r="E17" s="392"/>
      <c r="F17" s="392"/>
      <c r="G17" s="392"/>
      <c r="H17" s="392"/>
      <c r="I17" s="392"/>
      <c r="J17" s="392"/>
      <c r="K17" s="392"/>
      <c r="L17" s="392"/>
    </row>
    <row r="18" spans="1:16" ht="15.75" customHeight="1" x14ac:dyDescent="0.2">
      <c r="A18" s="372" t="s">
        <v>381</v>
      </c>
      <c r="B18" s="391">
        <v>0</v>
      </c>
      <c r="C18" s="391"/>
      <c r="D18" s="391">
        <v>0</v>
      </c>
      <c r="E18" s="392"/>
      <c r="F18" s="391">
        <v>25754064</v>
      </c>
      <c r="G18" s="392"/>
      <c r="H18" s="391">
        <v>-25754064</v>
      </c>
      <c r="I18" s="392"/>
      <c r="J18" s="391">
        <v>0</v>
      </c>
      <c r="K18" s="392"/>
      <c r="L18" s="392">
        <v>0</v>
      </c>
    </row>
    <row r="19" spans="1:16" ht="15.75" customHeight="1" x14ac:dyDescent="0.2">
      <c r="A19" s="372" t="s">
        <v>1159</v>
      </c>
      <c r="B19" s="391">
        <v>403152</v>
      </c>
      <c r="C19" s="391"/>
      <c r="D19" s="391">
        <v>-403000</v>
      </c>
      <c r="E19" s="392"/>
      <c r="F19" s="391">
        <v>1250151.83</v>
      </c>
      <c r="G19" s="392"/>
      <c r="H19" s="391">
        <v>-1233140</v>
      </c>
      <c r="I19" s="392"/>
      <c r="J19" s="391">
        <v>0</v>
      </c>
      <c r="K19" s="392"/>
      <c r="L19" s="392">
        <v>0</v>
      </c>
      <c r="N19" s="566"/>
    </row>
    <row r="20" spans="1:16" ht="15.75" customHeight="1" x14ac:dyDescent="0.2">
      <c r="A20" s="372" t="s">
        <v>1160</v>
      </c>
      <c r="B20" s="391">
        <v>227944</v>
      </c>
      <c r="C20" s="391"/>
      <c r="D20" s="391">
        <v>-227000</v>
      </c>
      <c r="E20" s="392"/>
      <c r="F20" s="391">
        <v>890000</v>
      </c>
      <c r="G20" s="392"/>
      <c r="H20" s="391">
        <v>-708150</v>
      </c>
      <c r="I20" s="392"/>
      <c r="J20" s="391">
        <v>0</v>
      </c>
      <c r="K20" s="392"/>
      <c r="L20" s="392">
        <v>182794</v>
      </c>
    </row>
    <row r="21" spans="1:16" ht="15.75" customHeight="1" x14ac:dyDescent="0.2">
      <c r="A21" s="372" t="s">
        <v>687</v>
      </c>
      <c r="B21" s="391">
        <v>0</v>
      </c>
      <c r="C21" s="391"/>
      <c r="D21" s="391">
        <v>0</v>
      </c>
      <c r="E21" s="392"/>
      <c r="F21" s="391">
        <v>1000000</v>
      </c>
      <c r="G21" s="392"/>
      <c r="H21" s="391">
        <v>-1000000</v>
      </c>
      <c r="I21" s="392"/>
      <c r="J21" s="391">
        <v>0</v>
      </c>
      <c r="K21" s="392"/>
      <c r="L21" s="392">
        <v>0</v>
      </c>
    </row>
    <row r="22" spans="1:16" ht="15.75" customHeight="1" x14ac:dyDescent="0.2">
      <c r="B22" s="391"/>
      <c r="C22" s="391"/>
      <c r="D22" s="391"/>
      <c r="E22" s="392"/>
      <c r="F22" s="392"/>
      <c r="G22" s="392"/>
      <c r="H22" s="392"/>
      <c r="I22" s="392"/>
      <c r="J22" s="392"/>
      <c r="K22" s="392"/>
      <c r="L22" s="392"/>
    </row>
    <row r="23" spans="1:16" ht="15.75" customHeight="1" x14ac:dyDescent="0.25">
      <c r="A23" s="389" t="s">
        <v>1161</v>
      </c>
      <c r="B23" s="391"/>
      <c r="C23" s="391"/>
      <c r="D23" s="391"/>
      <c r="E23" s="392"/>
      <c r="F23" s="392"/>
      <c r="G23" s="392"/>
      <c r="H23" s="392"/>
      <c r="I23" s="392"/>
      <c r="J23" s="392"/>
      <c r="K23" s="392"/>
      <c r="L23" s="392"/>
    </row>
    <row r="24" spans="1:16" ht="15.75" customHeight="1" x14ac:dyDescent="0.2">
      <c r="A24" s="372" t="s">
        <v>654</v>
      </c>
      <c r="B24" s="391">
        <v>36080</v>
      </c>
      <c r="C24" s="391"/>
      <c r="D24" s="391">
        <v>0</v>
      </c>
      <c r="E24" s="392"/>
      <c r="F24" s="391">
        <v>0</v>
      </c>
      <c r="G24" s="392"/>
      <c r="H24" s="391">
        <v>0</v>
      </c>
      <c r="I24" s="392"/>
      <c r="J24" s="391">
        <v>0</v>
      </c>
      <c r="K24" s="392"/>
      <c r="L24" s="392">
        <v>36080</v>
      </c>
      <c r="P24" s="394"/>
    </row>
    <row r="25" spans="1:16" ht="15.75" customHeight="1" x14ac:dyDescent="0.2">
      <c r="B25" s="392"/>
      <c r="C25" s="392"/>
      <c r="D25" s="392"/>
      <c r="E25" s="392"/>
      <c r="F25" s="392"/>
      <c r="G25" s="392"/>
      <c r="H25" s="392"/>
      <c r="I25" s="392"/>
      <c r="J25" s="392"/>
      <c r="K25" s="392"/>
      <c r="L25" s="392"/>
    </row>
    <row r="26" spans="1:16" ht="15.75" customHeight="1" x14ac:dyDescent="0.25">
      <c r="A26" s="389" t="s">
        <v>1162</v>
      </c>
      <c r="B26" s="395">
        <v>27746117</v>
      </c>
      <c r="C26" s="396"/>
      <c r="D26" s="395">
        <v>-630000</v>
      </c>
      <c r="E26" s="392"/>
      <c r="F26" s="395">
        <v>28894215.829999998</v>
      </c>
      <c r="G26" s="392"/>
      <c r="H26" s="395">
        <v>-54007496</v>
      </c>
      <c r="I26" s="392"/>
      <c r="J26" s="395">
        <v>-458934</v>
      </c>
      <c r="K26" s="392"/>
      <c r="L26" s="395">
        <v>1526739</v>
      </c>
    </row>
    <row r="27" spans="1:16" ht="3.75" customHeight="1" thickBot="1" x14ac:dyDescent="0.3">
      <c r="A27" s="389"/>
      <c r="B27" s="397"/>
      <c r="C27" s="398"/>
      <c r="D27" s="397"/>
      <c r="E27" s="390"/>
      <c r="F27" s="397"/>
      <c r="G27" s="390"/>
      <c r="H27" s="397"/>
      <c r="I27" s="390"/>
      <c r="J27" s="397"/>
      <c r="K27" s="390"/>
      <c r="L27" s="397"/>
    </row>
    <row r="28" spans="1:16" ht="15.75" customHeight="1" thickTop="1" x14ac:dyDescent="0.2">
      <c r="B28" s="390"/>
      <c r="C28" s="390"/>
      <c r="D28" s="390"/>
      <c r="E28" s="390"/>
      <c r="F28" s="390"/>
      <c r="G28" s="390"/>
      <c r="H28" s="390"/>
      <c r="I28" s="390"/>
      <c r="J28" s="390"/>
      <c r="K28" s="390"/>
      <c r="L28" s="390"/>
      <c r="M28" s="372">
        <v>177</v>
      </c>
    </row>
    <row r="29" spans="1:16" x14ac:dyDescent="0.2">
      <c r="B29" s="372"/>
      <c r="C29" s="372"/>
      <c r="D29" s="372"/>
      <c r="E29" s="372"/>
      <c r="F29" s="399"/>
      <c r="G29" s="372"/>
      <c r="H29" s="372"/>
      <c r="I29" s="372"/>
      <c r="J29" s="372"/>
      <c r="K29" s="372"/>
    </row>
  </sheetData>
  <mergeCells count="4">
    <mergeCell ref="A1:J1"/>
    <mergeCell ref="A2:J2"/>
    <mergeCell ref="A3:J3"/>
    <mergeCell ref="A4:J4"/>
  </mergeCells>
  <conditionalFormatting sqref="A1">
    <cfRule type="cellIs" dxfId="1" priority="1" stopIfTrue="1" operator="equal">
      <formula>"Input name of municipality in cover sheet"</formula>
    </cfRule>
  </conditionalFormatting>
  <conditionalFormatting sqref="A5:E6">
    <cfRule type="cellIs" dxfId="0" priority="2" stopIfTrue="1" operator="equal">
      <formula>"Input name of municipality in cover sheet"</formula>
    </cfRule>
  </conditionalFormatting>
  <pageMargins left="0.70866141732283472" right="0.70866141732283472" top="0.74803149606299213" bottom="0.74803149606299213" header="0.31496062992125984" footer="0.31496062992125984"/>
  <pageSetup scale="51" orientation="portrait" r:id="rId1"/>
  <headerFooter>
    <oddHeader>&amp;C177</oddHeader>
    <oddFooter>&amp;C35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18"/>
  <sheetViews>
    <sheetView view="pageLayout" topLeftCell="A47" zoomScaleNormal="100" zoomScaleSheetLayoutView="100" workbookViewId="0">
      <selection activeCell="A39" sqref="A39"/>
    </sheetView>
  </sheetViews>
  <sheetFormatPr defaultColWidth="9.140625" defaultRowHeight="15" customHeight="1" x14ac:dyDescent="0.2"/>
  <cols>
    <col min="1" max="1" width="49.42578125" style="162" customWidth="1"/>
    <col min="2" max="2" width="58.42578125" style="36" customWidth="1"/>
    <col min="3" max="3" width="1.7109375" style="36" customWidth="1"/>
    <col min="4" max="4" width="9.5703125" style="36" customWidth="1"/>
    <col min="5" max="16384" width="9.140625" style="36"/>
  </cols>
  <sheetData>
    <row r="1" spans="1:9" ht="15" customHeight="1" x14ac:dyDescent="0.2">
      <c r="A1" s="665"/>
      <c r="B1" s="179"/>
    </row>
    <row r="2" spans="1:9" s="2" customFormat="1" ht="15.75" x14ac:dyDescent="0.25">
      <c r="A2" s="752" t="s">
        <v>626</v>
      </c>
      <c r="B2" s="752"/>
      <c r="C2" s="90"/>
      <c r="D2" s="90"/>
      <c r="E2" s="90"/>
      <c r="F2" s="90"/>
      <c r="G2" s="90"/>
      <c r="H2" s="90"/>
      <c r="I2" s="90"/>
    </row>
    <row r="3" spans="1:9" s="2" customFormat="1" ht="12.75" x14ac:dyDescent="0.2">
      <c r="A3" s="753" t="s">
        <v>627</v>
      </c>
      <c r="B3" s="753"/>
      <c r="C3" s="91"/>
      <c r="D3" s="91"/>
      <c r="E3" s="91"/>
      <c r="F3" s="91"/>
      <c r="G3" s="91"/>
      <c r="H3" s="91"/>
      <c r="I3" s="91"/>
    </row>
    <row r="4" spans="1:9" s="2" customFormat="1" ht="12.75" x14ac:dyDescent="0.2">
      <c r="A4" s="753" t="s">
        <v>1166</v>
      </c>
      <c r="B4" s="753"/>
      <c r="C4" s="163"/>
      <c r="D4" s="163"/>
      <c r="E4" s="163"/>
      <c r="F4" s="163"/>
      <c r="G4" s="163"/>
      <c r="H4" s="163"/>
      <c r="I4" s="163"/>
    </row>
    <row r="5" spans="1:9" s="2" customFormat="1" ht="12.75" x14ac:dyDescent="0.2">
      <c r="A5" s="537"/>
      <c r="B5" s="537"/>
      <c r="C5" s="163"/>
      <c r="D5" s="163"/>
      <c r="E5" s="163"/>
      <c r="F5" s="163"/>
      <c r="G5" s="163"/>
      <c r="H5" s="163"/>
      <c r="I5" s="163"/>
    </row>
    <row r="6" spans="1:9" s="2" customFormat="1" ht="25.5" x14ac:dyDescent="0.2">
      <c r="A6" s="666" t="s">
        <v>1260</v>
      </c>
      <c r="B6" s="269" t="s">
        <v>1261</v>
      </c>
      <c r="C6" s="163"/>
      <c r="D6" s="163"/>
      <c r="E6" s="163"/>
      <c r="F6" s="163"/>
      <c r="G6" s="163"/>
      <c r="H6" s="163"/>
      <c r="I6" s="163"/>
    </row>
    <row r="7" spans="1:9" s="2" customFormat="1" ht="12.75" x14ac:dyDescent="0.2">
      <c r="A7" s="537"/>
      <c r="B7" s="537"/>
      <c r="C7" s="163"/>
      <c r="D7" s="163"/>
      <c r="E7" s="163"/>
      <c r="F7" s="163"/>
      <c r="G7" s="163"/>
      <c r="H7" s="163"/>
      <c r="I7" s="163"/>
    </row>
    <row r="8" spans="1:9" s="2" customFormat="1" ht="38.25" x14ac:dyDescent="0.2">
      <c r="A8" s="178" t="s">
        <v>1262</v>
      </c>
      <c r="B8" s="269" t="s">
        <v>1263</v>
      </c>
      <c r="C8" s="163"/>
      <c r="D8" s="163"/>
      <c r="E8" s="163"/>
      <c r="F8" s="163"/>
      <c r="G8" s="163"/>
      <c r="H8" s="163"/>
      <c r="I8" s="163"/>
    </row>
    <row r="9" spans="1:9" s="2" customFormat="1" ht="12.75" x14ac:dyDescent="0.2">
      <c r="A9" s="537"/>
      <c r="B9" s="537"/>
      <c r="C9" s="163"/>
      <c r="D9" s="163"/>
      <c r="E9" s="163"/>
      <c r="F9" s="163"/>
      <c r="G9" s="163"/>
      <c r="H9" s="163"/>
      <c r="I9" s="163"/>
    </row>
    <row r="10" spans="1:9" s="2" customFormat="1" ht="12.75" x14ac:dyDescent="0.2">
      <c r="A10" s="126"/>
      <c r="B10" s="126"/>
    </row>
    <row r="11" spans="1:9" ht="15" customHeight="1" x14ac:dyDescent="0.2">
      <c r="A11" s="178" t="s">
        <v>114</v>
      </c>
      <c r="B11" s="179"/>
    </row>
    <row r="12" spans="1:9" ht="15" customHeight="1" x14ac:dyDescent="0.2">
      <c r="A12" s="184"/>
      <c r="B12" s="179"/>
    </row>
    <row r="13" spans="1:9" ht="15" customHeight="1" x14ac:dyDescent="0.2">
      <c r="A13" s="667" t="s">
        <v>215</v>
      </c>
      <c r="B13" s="179"/>
    </row>
    <row r="14" spans="1:9" ht="15" customHeight="1" x14ac:dyDescent="0.2">
      <c r="A14" s="184"/>
      <c r="B14" s="179"/>
    </row>
    <row r="15" spans="1:9" ht="15" customHeight="1" x14ac:dyDescent="0.2">
      <c r="A15" s="184" t="s">
        <v>1407</v>
      </c>
      <c r="B15" s="99" t="s">
        <v>248</v>
      </c>
      <c r="E15" s="36" t="s">
        <v>217</v>
      </c>
    </row>
    <row r="16" spans="1:9" ht="15" customHeight="1" x14ac:dyDescent="0.2">
      <c r="A16" s="184" t="s">
        <v>713</v>
      </c>
      <c r="B16" s="99" t="s">
        <v>216</v>
      </c>
      <c r="E16" s="166" t="s">
        <v>218</v>
      </c>
      <c r="F16" s="167"/>
      <c r="G16" s="167"/>
      <c r="H16" s="167"/>
      <c r="I16" s="168"/>
    </row>
    <row r="17" spans="1:9" ht="15" customHeight="1" x14ac:dyDescent="0.2">
      <c r="A17" s="668" t="s">
        <v>1408</v>
      </c>
      <c r="B17" s="138" t="s">
        <v>1410</v>
      </c>
      <c r="E17" s="169"/>
      <c r="F17" s="170"/>
      <c r="G17" s="170"/>
      <c r="H17" s="170"/>
      <c r="I17" s="171"/>
    </row>
    <row r="18" spans="1:9" ht="15" customHeight="1" x14ac:dyDescent="0.2">
      <c r="A18" s="668" t="s">
        <v>1409</v>
      </c>
      <c r="B18" s="138" t="s">
        <v>1411</v>
      </c>
      <c r="E18" s="172" t="s">
        <v>219</v>
      </c>
      <c r="F18" s="173"/>
      <c r="G18" s="173"/>
      <c r="H18" s="173"/>
      <c r="I18" s="174"/>
    </row>
    <row r="19" spans="1:9" ht="15" customHeight="1" x14ac:dyDescent="0.2">
      <c r="A19" s="668" t="s">
        <v>1415</v>
      </c>
      <c r="B19" s="138" t="s">
        <v>1412</v>
      </c>
    </row>
    <row r="20" spans="1:9" ht="15" customHeight="1" x14ac:dyDescent="0.2">
      <c r="A20" s="129" t="s">
        <v>714</v>
      </c>
      <c r="B20" s="129" t="s">
        <v>1301</v>
      </c>
    </row>
    <row r="21" spans="1:9" ht="15" customHeight="1" x14ac:dyDescent="0.2">
      <c r="A21" s="129" t="s">
        <v>1302</v>
      </c>
      <c r="B21" s="129" t="s">
        <v>1301</v>
      </c>
    </row>
    <row r="22" spans="1:9" ht="15" customHeight="1" x14ac:dyDescent="0.2">
      <c r="A22" s="129" t="s">
        <v>1303</v>
      </c>
      <c r="B22" s="129" t="s">
        <v>1301</v>
      </c>
    </row>
    <row r="23" spans="1:9" ht="15" customHeight="1" x14ac:dyDescent="0.2">
      <c r="A23" s="129" t="s">
        <v>1304</v>
      </c>
      <c r="B23" s="129" t="s">
        <v>1301</v>
      </c>
    </row>
    <row r="24" spans="1:9" ht="15" customHeight="1" x14ac:dyDescent="0.2">
      <c r="A24" s="129" t="s">
        <v>1305</v>
      </c>
      <c r="B24" s="129" t="s">
        <v>1301</v>
      </c>
    </row>
    <row r="25" spans="1:9" ht="15" customHeight="1" x14ac:dyDescent="0.2">
      <c r="A25" s="129" t="s">
        <v>715</v>
      </c>
      <c r="B25" s="129" t="s">
        <v>1301</v>
      </c>
    </row>
    <row r="26" spans="1:9" ht="15" customHeight="1" x14ac:dyDescent="0.2">
      <c r="A26" s="129" t="s">
        <v>1306</v>
      </c>
      <c r="B26" s="129" t="s">
        <v>1301</v>
      </c>
    </row>
    <row r="27" spans="1:9" ht="15" customHeight="1" x14ac:dyDescent="0.2">
      <c r="A27" s="129" t="s">
        <v>1307</v>
      </c>
      <c r="B27" s="129" t="s">
        <v>1301</v>
      </c>
    </row>
    <row r="28" spans="1:9" ht="15" customHeight="1" x14ac:dyDescent="0.2">
      <c r="A28" s="129" t="s">
        <v>1308</v>
      </c>
      <c r="B28" s="129" t="s">
        <v>1301</v>
      </c>
    </row>
    <row r="29" spans="1:9" ht="15" customHeight="1" x14ac:dyDescent="0.2">
      <c r="A29" s="129" t="s">
        <v>1309</v>
      </c>
      <c r="B29" s="129" t="s">
        <v>1301</v>
      </c>
    </row>
    <row r="30" spans="1:9" ht="15" customHeight="1" x14ac:dyDescent="0.2">
      <c r="A30" s="129" t="s">
        <v>1310</v>
      </c>
      <c r="B30" s="129" t="s">
        <v>1301</v>
      </c>
    </row>
    <row r="31" spans="1:9" ht="15" customHeight="1" x14ac:dyDescent="0.2">
      <c r="A31" s="665"/>
      <c r="B31" s="179"/>
    </row>
    <row r="32" spans="1:9" ht="15" customHeight="1" x14ac:dyDescent="0.2">
      <c r="A32" s="667" t="s">
        <v>982</v>
      </c>
      <c r="B32" s="179"/>
    </row>
    <row r="33" spans="1:2" ht="15" customHeight="1" x14ac:dyDescent="0.2">
      <c r="A33" s="184"/>
      <c r="B33" s="179"/>
    </row>
    <row r="34" spans="1:2" ht="15" customHeight="1" x14ac:dyDescent="0.2">
      <c r="A34" s="184" t="s">
        <v>979</v>
      </c>
      <c r="B34" s="179"/>
    </row>
    <row r="35" spans="1:2" ht="15" customHeight="1" x14ac:dyDescent="0.2">
      <c r="A35" s="184"/>
      <c r="B35" s="179"/>
    </row>
    <row r="36" spans="1:2" ht="15" customHeight="1" x14ac:dyDescent="0.2">
      <c r="A36" s="667" t="s">
        <v>981</v>
      </c>
      <c r="B36" s="179"/>
    </row>
    <row r="37" spans="1:2" ht="15" customHeight="1" x14ac:dyDescent="0.2">
      <c r="A37" s="184"/>
      <c r="B37" s="179"/>
    </row>
    <row r="38" spans="1:2" ht="15" customHeight="1" x14ac:dyDescent="0.2">
      <c r="A38" s="669" t="s">
        <v>980</v>
      </c>
      <c r="B38" s="179"/>
    </row>
    <row r="39" spans="1:2" ht="15" customHeight="1" x14ac:dyDescent="0.2">
      <c r="A39" s="184"/>
      <c r="B39" s="179"/>
    </row>
    <row r="40" spans="1:2" ht="15" customHeight="1" x14ac:dyDescent="0.2">
      <c r="A40" s="670" t="s">
        <v>467</v>
      </c>
      <c r="B40" s="179"/>
    </row>
    <row r="41" spans="1:2" ht="15" customHeight="1" x14ac:dyDescent="0.2">
      <c r="A41" s="667"/>
      <c r="B41" s="179"/>
    </row>
    <row r="42" spans="1:2" ht="15" customHeight="1" x14ac:dyDescent="0.2">
      <c r="A42" s="184" t="s">
        <v>716</v>
      </c>
      <c r="B42" s="179"/>
    </row>
    <row r="43" spans="1:2" ht="15" customHeight="1" x14ac:dyDescent="0.2">
      <c r="A43" s="665"/>
      <c r="B43" s="179"/>
    </row>
    <row r="44" spans="1:2" ht="15" customHeight="1" x14ac:dyDescent="0.2">
      <c r="A44" s="670" t="s">
        <v>203</v>
      </c>
      <c r="B44" s="179"/>
    </row>
    <row r="45" spans="1:2" ht="15" customHeight="1" x14ac:dyDescent="0.2">
      <c r="A45" s="669"/>
      <c r="B45" s="179"/>
    </row>
    <row r="46" spans="1:2" ht="15" customHeight="1" x14ac:dyDescent="0.2">
      <c r="A46" s="669" t="s">
        <v>204</v>
      </c>
      <c r="B46" s="179"/>
    </row>
    <row r="47" spans="1:2" ht="15" customHeight="1" x14ac:dyDescent="0.2">
      <c r="A47" s="665"/>
      <c r="B47" s="179"/>
    </row>
    <row r="48" spans="1:2" ht="15" customHeight="1" x14ac:dyDescent="0.2">
      <c r="A48" s="670" t="s">
        <v>205</v>
      </c>
      <c r="B48" s="179"/>
    </row>
    <row r="49" spans="1:2" ht="15" customHeight="1" x14ac:dyDescent="0.2">
      <c r="A49" s="184"/>
      <c r="B49" s="179"/>
    </row>
    <row r="50" spans="1:2" ht="15" customHeight="1" x14ac:dyDescent="0.2">
      <c r="A50" s="184" t="s">
        <v>717</v>
      </c>
      <c r="B50" s="179"/>
    </row>
    <row r="60" spans="1:2" ht="15" customHeight="1" x14ac:dyDescent="0.2">
      <c r="A60" s="164"/>
    </row>
    <row r="61" spans="1:2" ht="15" customHeight="1" x14ac:dyDescent="0.2">
      <c r="A61" s="164"/>
    </row>
    <row r="62" spans="1:2" ht="15" customHeight="1" x14ac:dyDescent="0.2">
      <c r="A62" s="164"/>
    </row>
    <row r="63" spans="1:2" ht="15" customHeight="1" x14ac:dyDescent="0.2">
      <c r="A63" s="175"/>
    </row>
    <row r="64" spans="1:2" ht="15" customHeight="1" x14ac:dyDescent="0.2">
      <c r="A64" s="175"/>
    </row>
    <row r="66" spans="1:1" ht="15" customHeight="1" x14ac:dyDescent="0.2">
      <c r="A66" s="165"/>
    </row>
    <row r="67" spans="1:1" s="177" customFormat="1" ht="15" customHeight="1" x14ac:dyDescent="0.2">
      <c r="A67" s="176"/>
    </row>
    <row r="68" spans="1:1" ht="15" customHeight="1" x14ac:dyDescent="0.2">
      <c r="A68" s="164"/>
    </row>
    <row r="69" spans="1:1" ht="15" customHeight="1" x14ac:dyDescent="0.2">
      <c r="A69" s="164"/>
    </row>
    <row r="70" spans="1:1" ht="15" customHeight="1" x14ac:dyDescent="0.2">
      <c r="A70" s="164"/>
    </row>
    <row r="71" spans="1:1" ht="15" customHeight="1" x14ac:dyDescent="0.2">
      <c r="A71" s="164"/>
    </row>
    <row r="72" spans="1:1" ht="15" customHeight="1" x14ac:dyDescent="0.2">
      <c r="A72" s="164"/>
    </row>
    <row r="73" spans="1:1" ht="15" customHeight="1" x14ac:dyDescent="0.2">
      <c r="A73" s="164"/>
    </row>
    <row r="74" spans="1:1" ht="15" customHeight="1" x14ac:dyDescent="0.2">
      <c r="A74" s="164"/>
    </row>
    <row r="75" spans="1:1" ht="15" customHeight="1" x14ac:dyDescent="0.2">
      <c r="A75" s="164"/>
    </row>
    <row r="76" spans="1:1" ht="15" customHeight="1" x14ac:dyDescent="0.2">
      <c r="A76" s="164"/>
    </row>
    <row r="77" spans="1:1" ht="15" customHeight="1" x14ac:dyDescent="0.2">
      <c r="A77" s="164"/>
    </row>
    <row r="78" spans="1:1" ht="15" customHeight="1" x14ac:dyDescent="0.2">
      <c r="A78" s="164"/>
    </row>
    <row r="79" spans="1:1" ht="15" customHeight="1" x14ac:dyDescent="0.2">
      <c r="A79" s="164"/>
    </row>
    <row r="80" spans="1:1" ht="15" customHeight="1" x14ac:dyDescent="0.2">
      <c r="A80" s="164"/>
    </row>
    <row r="81" spans="1:1" ht="15" customHeight="1" x14ac:dyDescent="0.2">
      <c r="A81" s="164"/>
    </row>
    <row r="82" spans="1:1" ht="15" customHeight="1" x14ac:dyDescent="0.2">
      <c r="A82" s="164"/>
    </row>
    <row r="83" spans="1:1" ht="15" customHeight="1" x14ac:dyDescent="0.2">
      <c r="A83" s="164"/>
    </row>
    <row r="84" spans="1:1" ht="15" customHeight="1" x14ac:dyDescent="0.2">
      <c r="A84" s="164"/>
    </row>
    <row r="85" spans="1:1" ht="15" customHeight="1" x14ac:dyDescent="0.2">
      <c r="A85" s="164"/>
    </row>
    <row r="86" spans="1:1" ht="15" customHeight="1" x14ac:dyDescent="0.2">
      <c r="A86" s="164"/>
    </row>
    <row r="87" spans="1:1" ht="15" customHeight="1" x14ac:dyDescent="0.2">
      <c r="A87" s="164"/>
    </row>
    <row r="88" spans="1:1" ht="15" customHeight="1" x14ac:dyDescent="0.2">
      <c r="A88" s="164"/>
    </row>
    <row r="89" spans="1:1" ht="15" customHeight="1" x14ac:dyDescent="0.2">
      <c r="A89" s="164"/>
    </row>
    <row r="90" spans="1:1" ht="15" customHeight="1" x14ac:dyDescent="0.2">
      <c r="A90" s="164"/>
    </row>
    <row r="91" spans="1:1" ht="15" customHeight="1" x14ac:dyDescent="0.2">
      <c r="A91" s="164"/>
    </row>
    <row r="92" spans="1:1" ht="15" customHeight="1" x14ac:dyDescent="0.2">
      <c r="A92" s="164"/>
    </row>
    <row r="93" spans="1:1" ht="15" customHeight="1" x14ac:dyDescent="0.2">
      <c r="A93" s="164"/>
    </row>
    <row r="94" spans="1:1" ht="15" customHeight="1" x14ac:dyDescent="0.2">
      <c r="A94" s="164"/>
    </row>
    <row r="95" spans="1:1" ht="15" customHeight="1" x14ac:dyDescent="0.2">
      <c r="A95" s="164"/>
    </row>
    <row r="96" spans="1:1" ht="15" customHeight="1" x14ac:dyDescent="0.2">
      <c r="A96" s="164"/>
    </row>
    <row r="97" spans="1:1" ht="15" customHeight="1" x14ac:dyDescent="0.2">
      <c r="A97" s="164"/>
    </row>
    <row r="98" spans="1:1" ht="15" customHeight="1" x14ac:dyDescent="0.2">
      <c r="A98" s="164"/>
    </row>
    <row r="99" spans="1:1" ht="15" customHeight="1" x14ac:dyDescent="0.2">
      <c r="A99" s="164"/>
    </row>
    <row r="100" spans="1:1" ht="15" customHeight="1" x14ac:dyDescent="0.2">
      <c r="A100" s="164"/>
    </row>
    <row r="101" spans="1:1" ht="15" customHeight="1" x14ac:dyDescent="0.2">
      <c r="A101" s="164"/>
    </row>
    <row r="102" spans="1:1" ht="15" customHeight="1" x14ac:dyDescent="0.2">
      <c r="A102" s="164"/>
    </row>
    <row r="103" spans="1:1" ht="15" customHeight="1" x14ac:dyDescent="0.2">
      <c r="A103" s="164"/>
    </row>
    <row r="104" spans="1:1" ht="15" customHeight="1" x14ac:dyDescent="0.2">
      <c r="A104" s="164"/>
    </row>
    <row r="105" spans="1:1" ht="15" customHeight="1" x14ac:dyDescent="0.2">
      <c r="A105" s="164"/>
    </row>
    <row r="106" spans="1:1" ht="15" customHeight="1" x14ac:dyDescent="0.2">
      <c r="A106" s="164"/>
    </row>
    <row r="107" spans="1:1" ht="15" customHeight="1" x14ac:dyDescent="0.2">
      <c r="A107" s="164"/>
    </row>
    <row r="108" spans="1:1" ht="15" customHeight="1" x14ac:dyDescent="0.2">
      <c r="A108" s="164"/>
    </row>
    <row r="109" spans="1:1" ht="15" customHeight="1" x14ac:dyDescent="0.2">
      <c r="A109" s="164"/>
    </row>
    <row r="110" spans="1:1" ht="15" customHeight="1" x14ac:dyDescent="0.2">
      <c r="A110" s="164"/>
    </row>
    <row r="111" spans="1:1" ht="15" customHeight="1" x14ac:dyDescent="0.2">
      <c r="A111" s="164"/>
    </row>
    <row r="112" spans="1:1" ht="15" customHeight="1" x14ac:dyDescent="0.2">
      <c r="A112" s="164"/>
    </row>
    <row r="113" spans="1:1" ht="15" customHeight="1" x14ac:dyDescent="0.2">
      <c r="A113" s="164"/>
    </row>
    <row r="114" spans="1:1" ht="15" customHeight="1" x14ac:dyDescent="0.2">
      <c r="A114" s="164"/>
    </row>
    <row r="115" spans="1:1" ht="15" customHeight="1" x14ac:dyDescent="0.2">
      <c r="A115" s="164"/>
    </row>
    <row r="116" spans="1:1" ht="15" customHeight="1" x14ac:dyDescent="0.2">
      <c r="A116" s="164"/>
    </row>
    <row r="117" spans="1:1" ht="15" customHeight="1" x14ac:dyDescent="0.2">
      <c r="A117" s="164"/>
    </row>
    <row r="118" spans="1:1" ht="15" customHeight="1" x14ac:dyDescent="0.2">
      <c r="A118" s="164"/>
    </row>
  </sheetData>
  <mergeCells count="3">
    <mergeCell ref="A2:B2"/>
    <mergeCell ref="A4:B4"/>
    <mergeCell ref="A3:B3"/>
  </mergeCells>
  <phoneticPr fontId="0" type="noConversion"/>
  <conditionalFormatting sqref="A2">
    <cfRule type="cellIs" dxfId="31" priority="2" stopIfTrue="1" operator="equal">
      <formula>"Input name of municipality in cover sheet"</formula>
    </cfRule>
  </conditionalFormatting>
  <conditionalFormatting sqref="A4:A7 A9 B4:I9">
    <cfRule type="cellIs" dxfId="30" priority="3" stopIfTrue="1" operator="equal">
      <formula>"input financial year in cover sheet"</formula>
    </cfRule>
  </conditionalFormatting>
  <pageMargins left="0.74803149606299202" right="0.47244094488188998" top="0.47244094488188998" bottom="0.47244094488188998" header="0.43307086614173201" footer="0.31496062992126"/>
  <pageSetup paperSize="9" scale="85" firstPageNumber="141" orientation="portrait" useFirstPageNumber="1" horizontalDpi="120" verticalDpi="72" r:id="rId1"/>
  <headerFooter alignWithMargins="0">
    <oddFooter>&amp;C&amp;P</oddFooter>
  </headerFooter>
  <rowBreaks count="1" manualBreakCount="1">
    <brk id="70" max="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view="pageLayout" topLeftCell="B1" zoomScaleNormal="80" workbookViewId="0">
      <selection activeCell="J4" sqref="J4"/>
    </sheetView>
  </sheetViews>
  <sheetFormatPr defaultRowHeight="14.25" x14ac:dyDescent="0.2"/>
  <cols>
    <col min="1" max="1" width="51.5703125" style="469" customWidth="1"/>
    <col min="2" max="2" width="11.85546875" style="469" bestFit="1" customWidth="1"/>
    <col min="3" max="3" width="23.28515625" style="469" bestFit="1" customWidth="1"/>
    <col min="4" max="4" width="17" style="469" bestFit="1" customWidth="1"/>
    <col min="5" max="5" width="16.5703125" style="469" bestFit="1" customWidth="1"/>
    <col min="6" max="6" width="14.7109375" style="469" bestFit="1" customWidth="1"/>
    <col min="7" max="7" width="17.5703125" style="469" bestFit="1" customWidth="1"/>
    <col min="8" max="8" width="13" style="469" bestFit="1" customWidth="1"/>
    <col min="9" max="9" width="18.28515625" style="469" bestFit="1" customWidth="1"/>
    <col min="10" max="10" width="12.5703125" style="469" bestFit="1" customWidth="1"/>
    <col min="11" max="12" width="19.42578125" style="469" bestFit="1" customWidth="1"/>
    <col min="13" max="13" width="9.140625" style="469"/>
    <col min="14" max="14" width="14.85546875" style="469" hidden="1" customWidth="1"/>
    <col min="15" max="15" width="22.5703125" style="469" hidden="1" customWidth="1"/>
    <col min="16" max="16" width="22" style="469" hidden="1" customWidth="1"/>
    <col min="17" max="17" width="21.28515625" style="469" hidden="1" customWidth="1"/>
    <col min="18" max="16384" width="9.140625" style="469"/>
  </cols>
  <sheetData>
    <row r="1" spans="1:17" ht="15" x14ac:dyDescent="0.25">
      <c r="A1" s="468" t="s">
        <v>1226</v>
      </c>
    </row>
    <row r="2" spans="1:17" ht="15" x14ac:dyDescent="0.25">
      <c r="A2" s="470" t="s">
        <v>1227</v>
      </c>
      <c r="B2" s="470"/>
      <c r="C2" s="470"/>
      <c r="D2" s="470"/>
      <c r="E2" s="470"/>
      <c r="F2" s="470"/>
      <c r="G2" s="470"/>
      <c r="H2" s="470"/>
      <c r="I2" s="470"/>
      <c r="J2" s="470"/>
      <c r="K2" s="470"/>
      <c r="L2" s="470"/>
    </row>
    <row r="3" spans="1:17" ht="15" x14ac:dyDescent="0.2">
      <c r="A3" s="471" t="s">
        <v>1228</v>
      </c>
      <c r="B3" s="862" t="s">
        <v>1229</v>
      </c>
      <c r="C3" s="863"/>
      <c r="D3" s="863"/>
      <c r="E3" s="863"/>
      <c r="F3" s="863"/>
      <c r="G3" s="863"/>
      <c r="H3" s="864"/>
      <c r="I3" s="864"/>
      <c r="J3" s="864"/>
      <c r="K3" s="864"/>
      <c r="L3" s="865"/>
    </row>
    <row r="4" spans="1:17" ht="58.5" x14ac:dyDescent="0.2">
      <c r="A4" s="472" t="s">
        <v>1230</v>
      </c>
      <c r="B4" s="473" t="s">
        <v>1231</v>
      </c>
      <c r="C4" s="474" t="s">
        <v>1232</v>
      </c>
      <c r="D4" s="474" t="s">
        <v>1233</v>
      </c>
      <c r="E4" s="474" t="s">
        <v>1234</v>
      </c>
      <c r="F4" s="474" t="s">
        <v>1235</v>
      </c>
      <c r="G4" s="474" t="s">
        <v>625</v>
      </c>
      <c r="H4" s="475" t="s">
        <v>1200</v>
      </c>
      <c r="I4" s="476" t="s">
        <v>54</v>
      </c>
      <c r="J4" s="473" t="s">
        <v>1236</v>
      </c>
      <c r="K4" s="474" t="s">
        <v>1237</v>
      </c>
      <c r="L4" s="475" t="s">
        <v>1238</v>
      </c>
    </row>
    <row r="5" spans="1:17" ht="15" x14ac:dyDescent="0.2">
      <c r="A5" s="477"/>
      <c r="B5" s="478">
        <v>1</v>
      </c>
      <c r="C5" s="479">
        <v>2</v>
      </c>
      <c r="D5" s="479">
        <v>3</v>
      </c>
      <c r="E5" s="479">
        <v>4</v>
      </c>
      <c r="F5" s="479">
        <v>5</v>
      </c>
      <c r="G5" s="480">
        <v>6</v>
      </c>
      <c r="H5" s="481">
        <v>7</v>
      </c>
      <c r="I5" s="482">
        <v>8</v>
      </c>
      <c r="J5" s="478">
        <v>9</v>
      </c>
      <c r="K5" s="479">
        <v>10</v>
      </c>
      <c r="L5" s="483">
        <v>11</v>
      </c>
    </row>
    <row r="6" spans="1:17" ht="25.5" x14ac:dyDescent="0.25">
      <c r="A6" s="484" t="s">
        <v>1239</v>
      </c>
      <c r="B6" s="485"/>
      <c r="C6" s="485"/>
      <c r="D6" s="486"/>
      <c r="E6" s="486"/>
      <c r="F6" s="487"/>
      <c r="G6" s="488"/>
      <c r="H6" s="488"/>
      <c r="I6" s="489"/>
      <c r="J6" s="490"/>
      <c r="K6" s="491"/>
      <c r="L6" s="488"/>
      <c r="N6" s="620" t="s">
        <v>1274</v>
      </c>
      <c r="O6" s="620" t="s">
        <v>1228</v>
      </c>
      <c r="P6" s="621" t="s">
        <v>1275</v>
      </c>
      <c r="Q6" s="621" t="s">
        <v>1276</v>
      </c>
    </row>
    <row r="7" spans="1:17" ht="15" x14ac:dyDescent="0.25">
      <c r="A7" s="492" t="s">
        <v>1240</v>
      </c>
      <c r="B7" s="493">
        <v>43383315.650000006</v>
      </c>
      <c r="C7" s="493">
        <v>0</v>
      </c>
      <c r="D7" s="493">
        <v>43372557.290000007</v>
      </c>
      <c r="E7" s="494">
        <v>0</v>
      </c>
      <c r="F7" s="495">
        <v>0</v>
      </c>
      <c r="G7" s="493">
        <v>43372557.290000007</v>
      </c>
      <c r="H7" s="493">
        <v>45336350.129999995</v>
      </c>
      <c r="I7" s="496">
        <v>0</v>
      </c>
      <c r="J7" s="493">
        <v>-1963792.8399999887</v>
      </c>
      <c r="K7" s="497">
        <v>-4.5277312722640899E-2</v>
      </c>
      <c r="L7" s="498">
        <v>-4.5266084682026565E-2</v>
      </c>
      <c r="N7" s="622" t="s">
        <v>1277</v>
      </c>
      <c r="O7" s="623" t="s">
        <v>1148</v>
      </c>
      <c r="P7" s="624">
        <v>55129.07</v>
      </c>
      <c r="Q7" s="624">
        <f>352656.65+2121591.97</f>
        <v>2474248.62</v>
      </c>
    </row>
    <row r="8" spans="1:17" x14ac:dyDescent="0.2">
      <c r="A8" s="499" t="s">
        <v>1241</v>
      </c>
      <c r="B8" s="500">
        <v>5873676.3200000003</v>
      </c>
      <c r="C8" s="500">
        <v>0</v>
      </c>
      <c r="D8" s="494">
        <v>5873676.3200000003</v>
      </c>
      <c r="E8" s="494">
        <v>0</v>
      </c>
      <c r="F8" s="495">
        <v>0</v>
      </c>
      <c r="G8" s="494">
        <v>5873676.3200000003</v>
      </c>
      <c r="H8" s="494">
        <v>3224059.34</v>
      </c>
      <c r="I8" s="501">
        <v>0</v>
      </c>
      <c r="J8" s="500">
        <v>2649616.9800000004</v>
      </c>
      <c r="K8" s="497">
        <v>0.45110027104796274</v>
      </c>
      <c r="L8" s="498">
        <v>0.45110027104796274</v>
      </c>
      <c r="N8" s="622" t="s">
        <v>1278</v>
      </c>
      <c r="O8" s="623" t="s">
        <v>1244</v>
      </c>
      <c r="P8" s="624">
        <v>4484206.62</v>
      </c>
      <c r="Q8" s="624">
        <v>7288549.9699999997</v>
      </c>
    </row>
    <row r="9" spans="1:17" x14ac:dyDescent="0.2">
      <c r="A9" s="499" t="s">
        <v>1242</v>
      </c>
      <c r="B9" s="502">
        <v>11915534.82</v>
      </c>
      <c r="C9" s="502">
        <v>-10758.36</v>
      </c>
      <c r="D9" s="494">
        <v>11904776.460000001</v>
      </c>
      <c r="E9" s="503">
        <v>0</v>
      </c>
      <c r="F9" s="504">
        <v>0</v>
      </c>
      <c r="G9" s="494">
        <v>11904776.460000001</v>
      </c>
      <c r="H9" s="494">
        <v>14137005.75</v>
      </c>
      <c r="I9" s="496">
        <v>0</v>
      </c>
      <c r="J9" s="500">
        <v>-2232229.2899999991</v>
      </c>
      <c r="K9" s="497">
        <v>-0.1875070311064034</v>
      </c>
      <c r="L9" s="498">
        <v>-0.18733773378373619</v>
      </c>
      <c r="N9" s="622" t="s">
        <v>1279</v>
      </c>
      <c r="O9" s="623" t="s">
        <v>1280</v>
      </c>
      <c r="P9" s="624">
        <v>11020313.390000001</v>
      </c>
      <c r="Q9" s="624">
        <v>15105845.639999997</v>
      </c>
    </row>
    <row r="10" spans="1:17" x14ac:dyDescent="0.2">
      <c r="A10" s="499" t="s">
        <v>1243</v>
      </c>
      <c r="B10" s="500">
        <v>15177339.810000001</v>
      </c>
      <c r="C10" s="500">
        <v>0</v>
      </c>
      <c r="D10" s="494">
        <v>15177339.810000001</v>
      </c>
      <c r="E10" s="494">
        <v>0</v>
      </c>
      <c r="F10" s="495">
        <v>0</v>
      </c>
      <c r="G10" s="494">
        <v>15177339.810000001</v>
      </c>
      <c r="H10" s="503">
        <v>23435949.349999998</v>
      </c>
      <c r="I10" s="496">
        <v>0</v>
      </c>
      <c r="J10" s="500">
        <v>-8258609.5399999972</v>
      </c>
      <c r="K10" s="497">
        <v>-0.54414078115050102</v>
      </c>
      <c r="L10" s="498">
        <v>-0.54414078115050102</v>
      </c>
      <c r="N10" s="622" t="s">
        <v>1281</v>
      </c>
      <c r="O10" s="623" t="s">
        <v>1282</v>
      </c>
      <c r="P10" s="624">
        <v>23435949.349999998</v>
      </c>
      <c r="Q10" s="624">
        <v>17319979.93</v>
      </c>
    </row>
    <row r="11" spans="1:17" x14ac:dyDescent="0.2">
      <c r="A11" s="499" t="s">
        <v>1244</v>
      </c>
      <c r="B11" s="500">
        <v>10416764.700000001</v>
      </c>
      <c r="C11" s="500">
        <v>0</v>
      </c>
      <c r="D11" s="494">
        <v>10416764.700000001</v>
      </c>
      <c r="E11" s="494">
        <v>0</v>
      </c>
      <c r="F11" s="495">
        <v>0</v>
      </c>
      <c r="G11" s="494">
        <v>10416764.700000001</v>
      </c>
      <c r="H11" s="503">
        <v>4539335.6900000004</v>
      </c>
      <c r="I11" s="496">
        <v>0</v>
      </c>
      <c r="J11" s="500">
        <v>5877429.0100000007</v>
      </c>
      <c r="K11" s="497">
        <v>0.5642278748986238</v>
      </c>
      <c r="L11" s="498">
        <v>0.5642278748986238</v>
      </c>
      <c r="N11" s="622" t="s">
        <v>1283</v>
      </c>
      <c r="O11" s="623" t="s">
        <v>1284</v>
      </c>
      <c r="P11" s="624">
        <v>14136665.75</v>
      </c>
      <c r="Q11" s="624">
        <v>11572145.260000002</v>
      </c>
    </row>
    <row r="12" spans="1:17" ht="15" x14ac:dyDescent="0.25">
      <c r="A12" s="492" t="s">
        <v>1245</v>
      </c>
      <c r="B12" s="505">
        <v>17171538.57</v>
      </c>
      <c r="C12" s="505">
        <v>0</v>
      </c>
      <c r="D12" s="506">
        <v>17171538.57</v>
      </c>
      <c r="E12" s="506">
        <v>0</v>
      </c>
      <c r="F12" s="507">
        <v>0</v>
      </c>
      <c r="G12" s="506">
        <v>17171538.57</v>
      </c>
      <c r="H12" s="506">
        <v>11020313.390000001</v>
      </c>
      <c r="I12" s="508">
        <v>0</v>
      </c>
      <c r="J12" s="493">
        <v>6151225.1799999997</v>
      </c>
      <c r="K12" s="497">
        <v>0.35822213338219228</v>
      </c>
      <c r="L12" s="498">
        <v>0.35822213338219228</v>
      </c>
      <c r="N12" s="622" t="s">
        <v>1285</v>
      </c>
      <c r="O12" s="623" t="s">
        <v>1286</v>
      </c>
      <c r="P12" s="624">
        <v>3224059.34</v>
      </c>
      <c r="Q12" s="624">
        <v>5697473.4099999992</v>
      </c>
    </row>
    <row r="13" spans="1:17" x14ac:dyDescent="0.2">
      <c r="A13" s="499" t="s">
        <v>1246</v>
      </c>
      <c r="B13" s="502">
        <v>17171538.57</v>
      </c>
      <c r="C13" s="502">
        <v>0</v>
      </c>
      <c r="D13" s="503">
        <v>17171538.57</v>
      </c>
      <c r="E13" s="503">
        <v>0</v>
      </c>
      <c r="F13" s="504">
        <v>0</v>
      </c>
      <c r="G13" s="503">
        <v>17171538.57</v>
      </c>
      <c r="H13" s="509">
        <v>11020313.390000001</v>
      </c>
      <c r="I13" s="501">
        <v>0</v>
      </c>
      <c r="J13" s="500">
        <v>6151225.1799999997</v>
      </c>
      <c r="K13" s="497"/>
      <c r="L13" s="498"/>
      <c r="N13" s="622" t="s">
        <v>1287</v>
      </c>
      <c r="O13" s="623" t="s">
        <v>1288</v>
      </c>
      <c r="P13" s="624">
        <v>340</v>
      </c>
      <c r="Q13" s="624">
        <v>438771.74000000005</v>
      </c>
    </row>
    <row r="14" spans="1:17" ht="15" x14ac:dyDescent="0.25">
      <c r="A14" s="510" t="s">
        <v>1247</v>
      </c>
      <c r="B14" s="511">
        <v>60554854.220000006</v>
      </c>
      <c r="C14" s="511">
        <v>-10758.36</v>
      </c>
      <c r="D14" s="512">
        <v>60544095.860000007</v>
      </c>
      <c r="E14" s="512">
        <v>0</v>
      </c>
      <c r="F14" s="513">
        <v>0</v>
      </c>
      <c r="G14" s="512">
        <v>60544095.860000007</v>
      </c>
      <c r="H14" s="512">
        <v>56356663.519999996</v>
      </c>
      <c r="I14" s="514">
        <v>0</v>
      </c>
      <c r="J14" s="511">
        <v>4187432.340000011</v>
      </c>
      <c r="K14" s="515">
        <v>6.9163347482847526E-2</v>
      </c>
      <c r="L14" s="515">
        <v>6.9151059711691776E-2</v>
      </c>
      <c r="N14"/>
      <c r="O14"/>
      <c r="P14" s="624"/>
      <c r="Q14" s="624"/>
    </row>
    <row r="15" spans="1:17" x14ac:dyDescent="0.2">
      <c r="A15" s="516"/>
      <c r="B15" s="502"/>
      <c r="C15" s="502"/>
      <c r="D15" s="503"/>
      <c r="E15" s="503"/>
      <c r="F15" s="503"/>
      <c r="G15" s="503"/>
      <c r="H15" s="503"/>
      <c r="I15" s="517"/>
      <c r="J15" s="502"/>
      <c r="K15" s="503"/>
      <c r="L15" s="503"/>
      <c r="N15" s="625" t="s">
        <v>1289</v>
      </c>
      <c r="O15"/>
      <c r="P15" s="626">
        <f>SUM(P7:P13)</f>
        <v>56356663.519999996</v>
      </c>
      <c r="Q15" s="626">
        <f>SUM(Q7:Q13)</f>
        <v>59897014.57</v>
      </c>
    </row>
    <row r="16" spans="1:17" ht="15" x14ac:dyDescent="0.25">
      <c r="A16" s="518" t="s">
        <v>1248</v>
      </c>
      <c r="B16" s="502"/>
      <c r="C16" s="502"/>
      <c r="D16" s="503"/>
      <c r="E16" s="503"/>
      <c r="F16" s="503"/>
      <c r="G16" s="503"/>
      <c r="H16" s="503"/>
      <c r="I16" s="517"/>
      <c r="J16" s="502"/>
      <c r="K16" s="503"/>
      <c r="L16" s="503"/>
    </row>
    <row r="17" spans="1:12" ht="15" x14ac:dyDescent="0.25">
      <c r="A17" s="492" t="s">
        <v>1240</v>
      </c>
      <c r="B17" s="519">
        <v>48458591.210000001</v>
      </c>
      <c r="C17" s="519">
        <v>-926043.90999999968</v>
      </c>
      <c r="D17" s="519">
        <v>47532547.300000004</v>
      </c>
      <c r="E17" s="519">
        <v>-10600</v>
      </c>
      <c r="F17" s="519">
        <v>138952</v>
      </c>
      <c r="G17" s="519">
        <v>47660899.300000004</v>
      </c>
      <c r="H17" s="519">
        <v>44791168.930000007</v>
      </c>
      <c r="I17" s="521">
        <v>0</v>
      </c>
      <c r="J17" s="519">
        <v>2869730.3699999973</v>
      </c>
      <c r="K17" s="497">
        <v>6.0374007559237143E-2</v>
      </c>
      <c r="L17" s="498">
        <v>5.9220259985762747E-2</v>
      </c>
    </row>
    <row r="18" spans="1:12" x14ac:dyDescent="0.2">
      <c r="A18" s="499" t="s">
        <v>1241</v>
      </c>
      <c r="B18" s="502">
        <v>9011106.8200000003</v>
      </c>
      <c r="C18" s="502">
        <v>502331.84000000113</v>
      </c>
      <c r="D18" s="503">
        <v>9513438.660000002</v>
      </c>
      <c r="E18" s="503">
        <v>0</v>
      </c>
      <c r="F18" s="503">
        <v>3400</v>
      </c>
      <c r="G18" s="503">
        <v>9516838.660000002</v>
      </c>
      <c r="H18" s="503">
        <v>5697473.4099999992</v>
      </c>
      <c r="I18" s="517">
        <v>0</v>
      </c>
      <c r="J18" s="522">
        <v>3819365.2500000028</v>
      </c>
      <c r="K18" s="497">
        <v>0.40147052884871409</v>
      </c>
      <c r="L18" s="498">
        <v>0.4238508461050518</v>
      </c>
    </row>
    <row r="19" spans="1:12" x14ac:dyDescent="0.2">
      <c r="A19" s="499" t="s">
        <v>1242</v>
      </c>
      <c r="B19" s="522">
        <v>11649471.479999999</v>
      </c>
      <c r="C19" s="522">
        <v>-467135.14999999991</v>
      </c>
      <c r="D19" s="503">
        <v>11182336.329999998</v>
      </c>
      <c r="E19" s="520">
        <v>0</v>
      </c>
      <c r="F19" s="520">
        <v>0</v>
      </c>
      <c r="G19" s="503">
        <v>11182336.329999998</v>
      </c>
      <c r="H19" s="520">
        <v>12010917.000000002</v>
      </c>
      <c r="I19" s="521">
        <v>0</v>
      </c>
      <c r="J19" s="522">
        <v>-828580.67000000365</v>
      </c>
      <c r="K19" s="497">
        <v>-7.4097276771857193E-2</v>
      </c>
      <c r="L19" s="498">
        <v>-7.11260310326116E-2</v>
      </c>
    </row>
    <row r="20" spans="1:12" x14ac:dyDescent="0.2">
      <c r="A20" s="499" t="s">
        <v>1243</v>
      </c>
      <c r="B20" s="523">
        <v>19624142.310000002</v>
      </c>
      <c r="C20" s="523">
        <v>-1397960.3900000011</v>
      </c>
      <c r="D20" s="503">
        <v>18226181.920000002</v>
      </c>
      <c r="E20" s="524">
        <v>-10600</v>
      </c>
      <c r="F20" s="524">
        <v>95552</v>
      </c>
      <c r="G20" s="503">
        <v>18311133.920000002</v>
      </c>
      <c r="H20" s="524">
        <v>17319979.93</v>
      </c>
      <c r="I20" s="525">
        <v>0</v>
      </c>
      <c r="J20" s="522">
        <v>991153.99000000209</v>
      </c>
      <c r="K20" s="497">
        <v>5.4380780042164859E-2</v>
      </c>
      <c r="L20" s="498">
        <v>5.0506869260468684E-2</v>
      </c>
    </row>
    <row r="21" spans="1:12" x14ac:dyDescent="0.2">
      <c r="A21" s="499" t="s">
        <v>1244</v>
      </c>
      <c r="B21" s="523">
        <v>8173870.5999999996</v>
      </c>
      <c r="C21" s="523">
        <v>436719.79000000004</v>
      </c>
      <c r="D21" s="503">
        <v>8610590.3900000006</v>
      </c>
      <c r="E21" s="524">
        <v>0</v>
      </c>
      <c r="F21" s="524">
        <v>40000</v>
      </c>
      <c r="G21" s="503">
        <v>8650590.3900000006</v>
      </c>
      <c r="H21" s="524">
        <v>9762798.5899999999</v>
      </c>
      <c r="I21" s="525"/>
      <c r="J21" s="522"/>
      <c r="K21" s="497"/>
      <c r="L21" s="498"/>
    </row>
    <row r="22" spans="1:12" ht="15" x14ac:dyDescent="0.25">
      <c r="A22" s="492" t="s">
        <v>1245</v>
      </c>
      <c r="B22" s="519">
        <v>14397725.699999999</v>
      </c>
      <c r="C22" s="519">
        <v>816133.20000000019</v>
      </c>
      <c r="D22" s="526">
        <v>15213858.899999999</v>
      </c>
      <c r="E22" s="526">
        <v>0</v>
      </c>
      <c r="F22" s="526">
        <v>0</v>
      </c>
      <c r="G22" s="526">
        <v>15213858.899999999</v>
      </c>
      <c r="H22" s="526">
        <v>15105845.639999997</v>
      </c>
      <c r="I22" s="527">
        <v>0</v>
      </c>
      <c r="J22" s="519">
        <v>108013.26000000164</v>
      </c>
      <c r="K22" s="497">
        <v>7.0996622691171171E-3</v>
      </c>
      <c r="L22" s="498">
        <v>7.5021056971519917E-3</v>
      </c>
    </row>
    <row r="23" spans="1:12" x14ac:dyDescent="0.2">
      <c r="A23" s="499" t="s">
        <v>1246</v>
      </c>
      <c r="B23" s="502">
        <v>14397725.699999999</v>
      </c>
      <c r="C23" s="502">
        <v>816133.20000000019</v>
      </c>
      <c r="D23" s="503">
        <v>15213858.899999999</v>
      </c>
      <c r="E23" s="503">
        <v>0</v>
      </c>
      <c r="F23" s="503">
        <v>0</v>
      </c>
      <c r="G23" s="503">
        <v>15213858.899999999</v>
      </c>
      <c r="H23" s="503">
        <v>15105845.639999997</v>
      </c>
      <c r="I23" s="517">
        <v>0</v>
      </c>
      <c r="J23" s="522">
        <v>108013.26000000164</v>
      </c>
      <c r="K23" s="522"/>
      <c r="L23" s="522"/>
    </row>
    <row r="24" spans="1:12" ht="15" x14ac:dyDescent="0.25">
      <c r="A24" s="510" t="s">
        <v>1249</v>
      </c>
      <c r="B24" s="511">
        <v>62856316.909999996</v>
      </c>
      <c r="C24" s="511">
        <v>-109910.7099999995</v>
      </c>
      <c r="D24" s="512">
        <v>62746406.200000003</v>
      </c>
      <c r="E24" s="512">
        <v>-10600</v>
      </c>
      <c r="F24" s="512">
        <v>138952</v>
      </c>
      <c r="G24" s="512">
        <v>62874758.200000003</v>
      </c>
      <c r="H24" s="512">
        <v>59897014.570000008</v>
      </c>
      <c r="I24" s="512">
        <v>0</v>
      </c>
      <c r="J24" s="511">
        <v>2977743.6299999952</v>
      </c>
      <c r="K24" s="515">
        <v>4.735992177541281E-2</v>
      </c>
      <c r="L24" s="515">
        <v>4.7373816608816566E-2</v>
      </c>
    </row>
    <row r="25" spans="1:12" ht="15" x14ac:dyDescent="0.25">
      <c r="A25" s="528" t="s">
        <v>1250</v>
      </c>
      <c r="B25" s="529">
        <v>-2301462.6899999902</v>
      </c>
      <c r="C25" s="529">
        <v>99152.349999999497</v>
      </c>
      <c r="D25" s="530">
        <v>-2202310.3399999961</v>
      </c>
      <c r="E25" s="530">
        <v>10600</v>
      </c>
      <c r="F25" s="531">
        <v>0</v>
      </c>
      <c r="G25" s="530">
        <v>-2330662.3399999961</v>
      </c>
      <c r="H25" s="530">
        <v>-3540351.0500000119</v>
      </c>
      <c r="I25" s="532">
        <v>0</v>
      </c>
      <c r="J25" s="530">
        <v>1209688.7100000158</v>
      </c>
      <c r="K25" s="533">
        <v>-0.51903216061749113</v>
      </c>
      <c r="L25" s="533">
        <v>-0.52561734554993844</v>
      </c>
    </row>
    <row r="26" spans="1:12" x14ac:dyDescent="0.2">
      <c r="A26" s="534"/>
    </row>
    <row r="27" spans="1:12" x14ac:dyDescent="0.2">
      <c r="A27" s="535"/>
    </row>
    <row r="28" spans="1:12" x14ac:dyDescent="0.2">
      <c r="A28" s="536"/>
    </row>
  </sheetData>
  <mergeCells count="1">
    <mergeCell ref="B3:L3"/>
  </mergeCells>
  <pageMargins left="0.70866141732283472" right="0.70866141732283472" top="0.74803149606299213" bottom="0.74803149606299213" header="0.31496062992125984" footer="0.31496062992125984"/>
  <pageSetup paperSize="9" scale="56" orientation="landscape" verticalDpi="300" r:id="rId1"/>
  <headerFooter>
    <oddHeader>&amp;C178</oddHeader>
    <oddFooter>&amp;C36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91"/>
  <sheetViews>
    <sheetView view="pageBreakPreview" topLeftCell="A17" zoomScaleSheetLayoutView="100" workbookViewId="0">
      <selection activeCell="A35" sqref="A35"/>
    </sheetView>
  </sheetViews>
  <sheetFormatPr defaultColWidth="11.42578125" defaultRowHeight="12" customHeight="1" x14ac:dyDescent="0.2"/>
  <cols>
    <col min="1" max="2" width="49.42578125" style="20" customWidth="1"/>
    <col min="3" max="3" width="29" style="3" customWidth="1"/>
    <col min="4" max="5" width="0" style="3" hidden="1" customWidth="1"/>
    <col min="6" max="7" width="10.42578125" style="3" customWidth="1"/>
    <col min="8" max="8" width="3.85546875" style="3" customWidth="1"/>
    <col min="9" max="9" width="10.42578125" style="3" customWidth="1"/>
    <col min="10" max="10" width="4.5703125" style="3" customWidth="1"/>
    <col min="11" max="11" width="12.28515625" style="3" customWidth="1"/>
    <col min="12" max="16384" width="11.42578125" style="3"/>
  </cols>
  <sheetData>
    <row r="1" spans="1:11" ht="15" customHeight="1" x14ac:dyDescent="0.2">
      <c r="A1" s="755"/>
      <c r="B1" s="756"/>
    </row>
    <row r="2" spans="1:11" s="2" customFormat="1" ht="15.75" x14ac:dyDescent="0.25">
      <c r="A2" s="752" t="s">
        <v>626</v>
      </c>
      <c r="B2" s="752"/>
      <c r="C2" s="93"/>
      <c r="D2" s="93"/>
      <c r="E2" s="93"/>
      <c r="F2" s="93"/>
      <c r="G2" s="93"/>
      <c r="H2" s="93"/>
      <c r="I2" s="93"/>
    </row>
    <row r="3" spans="1:11" s="2" customFormat="1" ht="12.75" x14ac:dyDescent="0.2">
      <c r="A3" s="753" t="s">
        <v>627</v>
      </c>
      <c r="B3" s="753"/>
      <c r="C3" s="91"/>
      <c r="D3" s="91"/>
      <c r="E3" s="91"/>
      <c r="F3" s="91"/>
      <c r="G3" s="91"/>
      <c r="H3" s="91"/>
      <c r="I3" s="91"/>
    </row>
    <row r="4" spans="1:11" s="2" customFormat="1" ht="12.75" x14ac:dyDescent="0.2">
      <c r="A4" s="753" t="str">
        <f>'Gen Info Pg 1'!A4:B4</f>
        <v>for the period ended 30 June 2014</v>
      </c>
      <c r="B4" s="753"/>
      <c r="C4" s="94"/>
      <c r="D4" s="94"/>
      <c r="E4" s="94"/>
      <c r="F4" s="94"/>
      <c r="G4" s="94"/>
      <c r="H4" s="94"/>
      <c r="I4" s="94"/>
    </row>
    <row r="5" spans="1:11" s="2" customFormat="1" ht="12.75" x14ac:dyDescent="0.2">
      <c r="A5" s="126"/>
      <c r="B5" s="126"/>
      <c r="C5" s="4"/>
      <c r="D5" s="4"/>
      <c r="E5" s="4"/>
      <c r="F5" s="4"/>
      <c r="G5" s="4"/>
      <c r="H5" s="4"/>
      <c r="I5" s="4"/>
    </row>
    <row r="6" spans="1:11" s="2" customFormat="1" ht="12.75" x14ac:dyDescent="0.2">
      <c r="A6" s="126"/>
      <c r="B6" s="126"/>
      <c r="C6" s="4"/>
      <c r="D6" s="4"/>
      <c r="E6" s="4"/>
      <c r="F6" s="4"/>
      <c r="G6" s="4"/>
      <c r="H6" s="4"/>
      <c r="I6" s="4"/>
    </row>
    <row r="7" spans="1:11" s="17" customFormat="1" ht="15" customHeight="1" x14ac:dyDescent="0.2">
      <c r="A7" s="178" t="s">
        <v>115</v>
      </c>
      <c r="B7" s="179"/>
    </row>
    <row r="8" spans="1:11" ht="15" customHeight="1" x14ac:dyDescent="0.2">
      <c r="A8" s="180"/>
      <c r="B8" s="180"/>
    </row>
    <row r="9" spans="1:11" ht="15" customHeight="1" x14ac:dyDescent="0.2">
      <c r="A9" s="181" t="s">
        <v>85</v>
      </c>
      <c r="B9" s="672" t="s">
        <v>1007</v>
      </c>
      <c r="C9" s="39"/>
      <c r="D9" s="39"/>
      <c r="E9" s="39"/>
      <c r="F9" s="39"/>
      <c r="G9" s="39"/>
      <c r="H9" s="39"/>
      <c r="I9" s="39"/>
      <c r="J9" s="39"/>
      <c r="K9" s="38"/>
    </row>
    <row r="10" spans="1:11" ht="15" customHeight="1" x14ac:dyDescent="0.2">
      <c r="A10" s="182"/>
      <c r="B10" s="182"/>
      <c r="C10" s="40"/>
      <c r="D10" s="40"/>
      <c r="E10" s="40"/>
      <c r="H10" s="40"/>
      <c r="J10" s="40"/>
      <c r="K10" s="40"/>
    </row>
    <row r="11" spans="1:11" ht="15" customHeight="1" x14ac:dyDescent="0.2">
      <c r="A11" s="183" t="s">
        <v>206</v>
      </c>
      <c r="B11" s="184" t="s">
        <v>718</v>
      </c>
      <c r="C11" s="40"/>
      <c r="D11" s="40"/>
      <c r="E11" s="40"/>
      <c r="H11" s="40"/>
      <c r="J11" s="40"/>
      <c r="K11" s="40"/>
    </row>
    <row r="12" spans="1:11" ht="15" customHeight="1" x14ac:dyDescent="0.2">
      <c r="A12" s="180"/>
      <c r="B12" s="184" t="s">
        <v>719</v>
      </c>
      <c r="C12" s="40"/>
      <c r="D12" s="40"/>
      <c r="E12" s="40"/>
      <c r="H12" s="40"/>
      <c r="J12" s="40"/>
      <c r="K12" s="40"/>
    </row>
    <row r="13" spans="1:11" ht="15" customHeight="1" x14ac:dyDescent="0.2">
      <c r="A13" s="185"/>
      <c r="B13" s="184">
        <v>9913</v>
      </c>
      <c r="C13" s="40"/>
      <c r="D13" s="40"/>
      <c r="E13" s="40"/>
      <c r="H13" s="40"/>
      <c r="J13" s="40"/>
      <c r="K13" s="40"/>
    </row>
    <row r="14" spans="1:11" ht="15" customHeight="1" x14ac:dyDescent="0.2">
      <c r="A14" s="185"/>
      <c r="B14" s="184"/>
      <c r="C14" s="40"/>
      <c r="D14" s="40"/>
      <c r="E14" s="40"/>
      <c r="H14" s="40"/>
      <c r="J14" s="40"/>
      <c r="K14" s="40"/>
    </row>
    <row r="15" spans="1:11" ht="15" customHeight="1" x14ac:dyDescent="0.2">
      <c r="A15" s="185"/>
      <c r="B15" s="184"/>
      <c r="C15" s="40"/>
      <c r="D15" s="40"/>
      <c r="E15" s="40"/>
      <c r="H15" s="40"/>
      <c r="J15" s="40"/>
      <c r="K15" s="40"/>
    </row>
    <row r="16" spans="1:11" ht="15" customHeight="1" x14ac:dyDescent="0.2">
      <c r="A16" s="185"/>
      <c r="B16" s="184"/>
      <c r="C16" s="40"/>
      <c r="D16" s="40"/>
      <c r="E16" s="40"/>
      <c r="H16" s="40"/>
      <c r="J16" s="40"/>
      <c r="K16" s="40"/>
    </row>
    <row r="17" spans="1:11" ht="15" customHeight="1" x14ac:dyDescent="0.2">
      <c r="A17" s="180"/>
      <c r="B17" s="184"/>
      <c r="C17" s="40"/>
      <c r="D17" s="40"/>
      <c r="E17" s="40"/>
      <c r="H17" s="40"/>
      <c r="J17" s="40"/>
      <c r="K17" s="40"/>
    </row>
    <row r="18" spans="1:11" ht="15" customHeight="1" x14ac:dyDescent="0.2">
      <c r="A18" s="186" t="s">
        <v>207</v>
      </c>
      <c r="B18" s="184" t="s">
        <v>720</v>
      </c>
      <c r="C18" s="40"/>
      <c r="D18" s="40"/>
      <c r="E18" s="40"/>
      <c r="H18" s="40"/>
      <c r="J18" s="40"/>
      <c r="K18" s="40"/>
    </row>
    <row r="19" spans="1:11" ht="15" customHeight="1" x14ac:dyDescent="0.2">
      <c r="A19" s="186"/>
      <c r="B19" s="184" t="s">
        <v>719</v>
      </c>
      <c r="C19" s="40"/>
      <c r="D19" s="40"/>
      <c r="E19" s="41" t="s">
        <v>208</v>
      </c>
      <c r="H19" s="40"/>
      <c r="J19" s="40"/>
      <c r="K19" s="40"/>
    </row>
    <row r="20" spans="1:11" ht="15" customHeight="1" x14ac:dyDescent="0.2">
      <c r="A20" s="180"/>
      <c r="B20" s="184">
        <v>9913</v>
      </c>
      <c r="C20" s="40"/>
      <c r="D20" s="40"/>
      <c r="E20" s="40" t="s">
        <v>209</v>
      </c>
      <c r="H20" s="40"/>
      <c r="J20" s="40"/>
      <c r="K20" s="40"/>
    </row>
    <row r="21" spans="1:11" ht="15" customHeight="1" x14ac:dyDescent="0.2">
      <c r="A21" s="180"/>
      <c r="B21" s="184"/>
      <c r="C21" s="40"/>
      <c r="D21" s="40"/>
      <c r="E21" s="40" t="s">
        <v>210</v>
      </c>
      <c r="H21" s="40"/>
      <c r="J21" s="40"/>
      <c r="K21" s="40"/>
    </row>
    <row r="22" spans="1:11" ht="15" customHeight="1" x14ac:dyDescent="0.2">
      <c r="A22" s="180"/>
      <c r="B22" s="184"/>
      <c r="C22" s="40"/>
      <c r="D22" s="40"/>
      <c r="E22" s="7" t="s">
        <v>211</v>
      </c>
      <c r="H22" s="40"/>
      <c r="J22" s="40"/>
      <c r="K22" s="40"/>
    </row>
    <row r="23" spans="1:11" ht="15" customHeight="1" x14ac:dyDescent="0.2">
      <c r="A23" s="180"/>
      <c r="B23" s="187"/>
      <c r="C23" s="40"/>
      <c r="D23" s="40"/>
      <c r="E23" s="7">
        <v>9830</v>
      </c>
      <c r="H23" s="40"/>
      <c r="J23" s="40"/>
      <c r="K23" s="40"/>
    </row>
    <row r="24" spans="1:11" ht="15" customHeight="1" x14ac:dyDescent="0.2">
      <c r="A24" s="52" t="s">
        <v>212</v>
      </c>
      <c r="B24" s="281" t="s">
        <v>1096</v>
      </c>
      <c r="C24" s="40"/>
      <c r="D24" s="40"/>
      <c r="E24" s="40"/>
      <c r="H24" s="40"/>
      <c r="J24" s="40"/>
      <c r="K24" s="40"/>
    </row>
    <row r="25" spans="1:11" ht="15" customHeight="1" x14ac:dyDescent="0.2">
      <c r="A25" s="53"/>
      <c r="B25" s="51"/>
      <c r="C25" s="40"/>
      <c r="D25" s="40"/>
      <c r="E25" s="40"/>
      <c r="H25" s="40"/>
      <c r="J25" s="40"/>
      <c r="K25" s="40"/>
    </row>
    <row r="26" spans="1:11" ht="15" customHeight="1" x14ac:dyDescent="0.2">
      <c r="A26" s="54" t="s">
        <v>213</v>
      </c>
      <c r="B26" s="282" t="s">
        <v>1097</v>
      </c>
      <c r="C26" s="40"/>
      <c r="D26" s="40"/>
      <c r="E26" s="40"/>
      <c r="H26" s="40"/>
      <c r="J26" s="40"/>
      <c r="K26" s="40"/>
    </row>
    <row r="27" spans="1:11" ht="15" customHeight="1" x14ac:dyDescent="0.2">
      <c r="A27" s="55"/>
      <c r="B27" s="53"/>
      <c r="C27" s="42"/>
      <c r="D27" s="42"/>
      <c r="E27" s="42"/>
      <c r="F27" s="42"/>
      <c r="G27" s="42"/>
      <c r="H27" s="42"/>
      <c r="I27" s="42"/>
      <c r="J27" s="42"/>
      <c r="K27" s="42"/>
    </row>
    <row r="28" spans="1:11" ht="15" customHeight="1" x14ac:dyDescent="0.2">
      <c r="A28" s="283" t="s">
        <v>1098</v>
      </c>
      <c r="B28" s="276" t="s">
        <v>1406</v>
      </c>
      <c r="C28" s="42"/>
      <c r="D28" s="42"/>
      <c r="E28" s="42"/>
      <c r="G28" s="42"/>
      <c r="H28" s="42"/>
      <c r="I28" s="42"/>
      <c r="J28" s="42"/>
      <c r="K28" s="42"/>
    </row>
    <row r="29" spans="1:11" ht="15" customHeight="1" x14ac:dyDescent="0.2">
      <c r="A29" s="53"/>
      <c r="B29" s="53"/>
      <c r="C29" s="42"/>
      <c r="D29" s="42"/>
      <c r="E29" s="42"/>
      <c r="G29" s="42"/>
      <c r="H29" s="42"/>
      <c r="I29" s="42"/>
      <c r="J29" s="42"/>
      <c r="K29" s="42"/>
    </row>
    <row r="30" spans="1:11" ht="15" customHeight="1" x14ac:dyDescent="0.2">
      <c r="A30" s="52"/>
      <c r="B30" s="52"/>
      <c r="C30" s="40"/>
      <c r="D30" s="40"/>
      <c r="E30" s="40"/>
      <c r="H30" s="40"/>
      <c r="J30" s="40"/>
      <c r="K30" s="40"/>
    </row>
    <row r="31" spans="1:11" ht="15" customHeight="1" x14ac:dyDescent="0.2">
      <c r="A31" s="53"/>
      <c r="B31" s="53"/>
      <c r="C31" s="40"/>
      <c r="D31" s="40"/>
      <c r="E31" s="40"/>
      <c r="H31" s="40"/>
      <c r="J31" s="40"/>
      <c r="K31" s="40"/>
    </row>
    <row r="32" spans="1:11" ht="15" customHeight="1" x14ac:dyDescent="0.2">
      <c r="A32" s="53"/>
      <c r="B32" s="53"/>
      <c r="C32" s="40"/>
      <c r="D32" s="40"/>
      <c r="E32" s="40"/>
      <c r="H32" s="40"/>
      <c r="J32" s="40"/>
      <c r="K32" s="40"/>
    </row>
    <row r="33" spans="1:11" ht="15" customHeight="1" x14ac:dyDescent="0.2">
      <c r="A33" s="53"/>
      <c r="B33" s="53"/>
      <c r="C33" s="40"/>
      <c r="D33" s="40"/>
      <c r="E33" s="40"/>
      <c r="H33" s="40"/>
      <c r="J33" s="40"/>
      <c r="K33" s="40"/>
    </row>
    <row r="34" spans="1:11" ht="15" customHeight="1" x14ac:dyDescent="0.2">
      <c r="A34" s="51"/>
      <c r="B34" s="51"/>
      <c r="C34" s="42"/>
      <c r="D34" s="42"/>
      <c r="E34" s="42"/>
      <c r="F34" s="42"/>
      <c r="G34" s="42"/>
      <c r="H34" s="42"/>
      <c r="I34" s="42"/>
      <c r="J34" s="42"/>
      <c r="K34" s="40"/>
    </row>
    <row r="35" spans="1:11" ht="15" customHeight="1" x14ac:dyDescent="0.2">
      <c r="A35" s="56"/>
      <c r="B35" s="56"/>
      <c r="C35" s="42"/>
      <c r="D35" s="42"/>
      <c r="E35" s="42"/>
      <c r="F35" s="42"/>
      <c r="G35" s="42"/>
      <c r="H35" s="42"/>
      <c r="I35" s="42"/>
      <c r="J35" s="42"/>
      <c r="K35" s="40"/>
    </row>
    <row r="36" spans="1:11" ht="15" customHeight="1" x14ac:dyDescent="0.2">
      <c r="A36" s="56"/>
      <c r="B36" s="56"/>
      <c r="C36" s="42"/>
      <c r="D36" s="42"/>
      <c r="E36" s="42"/>
      <c r="F36" s="42"/>
      <c r="G36" s="42"/>
      <c r="H36" s="42"/>
      <c r="I36" s="42"/>
      <c r="J36" s="42"/>
      <c r="K36" s="40"/>
    </row>
    <row r="37" spans="1:11" ht="15" customHeight="1" x14ac:dyDescent="0.2">
      <c r="A37" s="56">
        <v>142</v>
      </c>
      <c r="B37" s="56"/>
      <c r="C37" s="43"/>
      <c r="D37" s="43"/>
      <c r="E37" s="43"/>
      <c r="F37" s="43"/>
      <c r="G37" s="43"/>
      <c r="H37" s="43"/>
      <c r="I37" s="43"/>
      <c r="J37" s="43"/>
      <c r="K37" s="40"/>
    </row>
    <row r="38" spans="1:11" ht="12" customHeight="1" x14ac:dyDescent="0.2">
      <c r="A38" s="7"/>
      <c r="B38" s="7"/>
      <c r="C38" s="40"/>
      <c r="D38" s="40"/>
      <c r="E38" s="40"/>
      <c r="H38" s="40"/>
      <c r="I38" s="43"/>
      <c r="J38" s="43"/>
      <c r="K38" s="40"/>
    </row>
    <row r="39" spans="1:11" ht="12" customHeight="1" x14ac:dyDescent="0.2">
      <c r="A39" s="7"/>
      <c r="B39" s="7"/>
      <c r="C39" s="40"/>
      <c r="D39" s="40"/>
      <c r="E39" s="40"/>
      <c r="H39" s="40"/>
      <c r="I39" s="40"/>
      <c r="J39" s="40"/>
      <c r="K39" s="40"/>
    </row>
    <row r="40" spans="1:11" ht="12" customHeight="1" x14ac:dyDescent="0.2">
      <c r="A40" s="7"/>
      <c r="B40" s="7"/>
      <c r="C40" s="44"/>
      <c r="D40" s="44"/>
      <c r="E40" s="44"/>
      <c r="F40" s="44"/>
      <c r="G40" s="44"/>
      <c r="H40" s="44"/>
      <c r="I40" s="44"/>
      <c r="J40" s="44"/>
      <c r="K40" s="45"/>
    </row>
    <row r="41" spans="1:11" ht="12" customHeight="1" x14ac:dyDescent="0.2">
      <c r="A41" s="754"/>
      <c r="B41" s="754"/>
      <c r="C41" s="45"/>
      <c r="D41" s="45"/>
      <c r="E41" s="45"/>
      <c r="F41" s="45"/>
      <c r="G41" s="45"/>
      <c r="H41" s="45"/>
      <c r="I41" s="45"/>
      <c r="J41" s="45"/>
      <c r="K41" s="45"/>
    </row>
    <row r="42" spans="1:11" ht="12" customHeight="1" x14ac:dyDescent="0.2">
      <c r="A42" s="37"/>
      <c r="B42" s="37"/>
      <c r="C42" s="40"/>
      <c r="D42" s="40"/>
      <c r="E42" s="40"/>
      <c r="H42" s="40"/>
      <c r="J42" s="40"/>
      <c r="K42" s="40"/>
    </row>
    <row r="43" spans="1:11" ht="12" customHeight="1" x14ac:dyDescent="0.2">
      <c r="A43" s="7"/>
      <c r="B43" s="7"/>
      <c r="C43" s="40"/>
      <c r="D43" s="40"/>
      <c r="E43" s="40"/>
      <c r="H43" s="40"/>
      <c r="J43" s="40"/>
      <c r="K43" s="40"/>
    </row>
    <row r="44" spans="1:11" ht="12" customHeight="1" x14ac:dyDescent="0.2">
      <c r="A44" s="7"/>
      <c r="B44" s="7"/>
      <c r="C44" s="40"/>
      <c r="D44" s="40"/>
      <c r="E44" s="40"/>
      <c r="H44" s="40"/>
      <c r="J44" s="40"/>
      <c r="K44" s="40"/>
    </row>
    <row r="45" spans="1:11" ht="12" customHeight="1" x14ac:dyDescent="0.2">
      <c r="A45" s="7"/>
      <c r="B45" s="7"/>
      <c r="C45" s="40"/>
      <c r="D45" s="40"/>
      <c r="E45" s="40"/>
      <c r="H45" s="40"/>
      <c r="J45" s="40"/>
      <c r="K45" s="40"/>
    </row>
    <row r="46" spans="1:11" ht="12" customHeight="1" x14ac:dyDescent="0.2">
      <c r="A46" s="7"/>
      <c r="B46" s="7"/>
      <c r="C46" s="40"/>
      <c r="D46" s="40"/>
      <c r="E46" s="40"/>
      <c r="H46" s="40"/>
      <c r="J46" s="40"/>
      <c r="K46" s="40"/>
    </row>
    <row r="47" spans="1:11" ht="12" customHeight="1" x14ac:dyDescent="0.2">
      <c r="A47" s="7"/>
      <c r="B47" s="7"/>
      <c r="C47" s="40"/>
      <c r="D47" s="40"/>
      <c r="E47" s="40"/>
      <c r="H47" s="40"/>
      <c r="J47" s="40"/>
      <c r="K47" s="40"/>
    </row>
    <row r="48" spans="1:11" ht="12" customHeight="1" x14ac:dyDescent="0.2">
      <c r="A48" s="7"/>
      <c r="B48" s="7"/>
      <c r="C48" s="40"/>
      <c r="D48" s="40"/>
      <c r="E48" s="40"/>
      <c r="H48" s="40"/>
      <c r="J48" s="40"/>
      <c r="K48" s="40"/>
    </row>
    <row r="49" spans="1:11" ht="12" customHeight="1" x14ac:dyDescent="0.2">
      <c r="A49" s="7"/>
      <c r="B49" s="7"/>
      <c r="C49" s="40"/>
      <c r="D49" s="40"/>
      <c r="E49" s="40"/>
      <c r="H49" s="40"/>
      <c r="J49" s="40"/>
      <c r="K49" s="40"/>
    </row>
    <row r="50" spans="1:11" ht="12" customHeight="1" x14ac:dyDescent="0.2">
      <c r="A50" s="7"/>
      <c r="B50" s="7"/>
      <c r="C50" s="40"/>
      <c r="D50" s="40"/>
      <c r="E50" s="40"/>
      <c r="H50" s="40"/>
      <c r="J50" s="40"/>
      <c r="K50" s="40"/>
    </row>
    <row r="51" spans="1:11" ht="12" customHeight="1" x14ac:dyDescent="0.2">
      <c r="A51" s="7"/>
      <c r="B51" s="7"/>
      <c r="C51" s="40"/>
      <c r="D51" s="40"/>
      <c r="E51" s="40"/>
      <c r="H51" s="40"/>
      <c r="J51" s="40"/>
      <c r="K51" s="40"/>
    </row>
    <row r="52" spans="1:11" ht="12" customHeight="1" x14ac:dyDescent="0.2">
      <c r="A52" s="7"/>
      <c r="B52" s="7"/>
      <c r="C52" s="40"/>
      <c r="D52" s="40"/>
      <c r="E52" s="40"/>
      <c r="H52" s="40"/>
      <c r="J52" s="40"/>
      <c r="K52" s="40"/>
    </row>
    <row r="53" spans="1:11" ht="12" customHeight="1" x14ac:dyDescent="0.2">
      <c r="A53" s="7"/>
      <c r="B53" s="7"/>
      <c r="C53" s="40"/>
      <c r="D53" s="40"/>
      <c r="E53" s="40"/>
      <c r="H53" s="40"/>
      <c r="J53" s="40"/>
      <c r="K53" s="40"/>
    </row>
    <row r="54" spans="1:11" ht="12" customHeight="1" x14ac:dyDescent="0.2">
      <c r="A54" s="7"/>
      <c r="B54" s="7"/>
      <c r="C54" s="40"/>
      <c r="D54" s="40"/>
      <c r="E54" s="40"/>
      <c r="H54" s="40"/>
      <c r="J54" s="40"/>
      <c r="K54" s="40"/>
    </row>
    <row r="55" spans="1:11" ht="12" customHeight="1" x14ac:dyDescent="0.2">
      <c r="A55" s="7"/>
      <c r="B55" s="7"/>
      <c r="C55" s="40"/>
      <c r="D55" s="40"/>
      <c r="E55" s="40"/>
      <c r="H55" s="40"/>
      <c r="J55" s="40"/>
      <c r="K55" s="40"/>
    </row>
    <row r="56" spans="1:11" ht="12" customHeight="1" x14ac:dyDescent="0.2">
      <c r="A56" s="7"/>
      <c r="B56" s="7"/>
      <c r="C56" s="40"/>
      <c r="D56" s="40"/>
      <c r="E56" s="40"/>
      <c r="H56" s="40"/>
      <c r="J56" s="40"/>
      <c r="K56" s="40"/>
    </row>
    <row r="57" spans="1:11" ht="12" customHeight="1" x14ac:dyDescent="0.2">
      <c r="A57" s="7"/>
      <c r="B57" s="7"/>
      <c r="C57" s="40"/>
      <c r="D57" s="40"/>
      <c r="E57" s="40"/>
      <c r="F57" s="40"/>
      <c r="H57" s="40"/>
      <c r="J57" s="40"/>
      <c r="K57" s="40"/>
    </row>
    <row r="58" spans="1:11" ht="12" customHeight="1" x14ac:dyDescent="0.2">
      <c r="A58" s="7"/>
      <c r="B58" s="7"/>
      <c r="C58" s="40"/>
      <c r="D58" s="40"/>
      <c r="E58" s="40"/>
      <c r="F58" s="40"/>
      <c r="H58" s="40"/>
      <c r="J58" s="40"/>
      <c r="K58" s="40" t="s">
        <v>214</v>
      </c>
    </row>
    <row r="59" spans="1:11" ht="12" customHeight="1" x14ac:dyDescent="0.2">
      <c r="A59" s="7"/>
      <c r="B59" s="7"/>
      <c r="C59" s="40"/>
      <c r="D59" s="40"/>
      <c r="E59" s="40"/>
      <c r="H59" s="40"/>
      <c r="J59" s="40"/>
      <c r="K59" s="40"/>
    </row>
    <row r="60" spans="1:11" ht="12" customHeight="1" x14ac:dyDescent="0.2">
      <c r="A60" s="7"/>
      <c r="B60" s="7"/>
      <c r="C60" s="40"/>
      <c r="D60" s="40"/>
      <c r="E60" s="40"/>
      <c r="H60" s="40"/>
      <c r="J60" s="40"/>
      <c r="K60" s="40"/>
    </row>
    <row r="61" spans="1:11" ht="12" customHeight="1" x14ac:dyDescent="0.2">
      <c r="A61" s="7"/>
      <c r="B61" s="7"/>
      <c r="C61" s="40"/>
      <c r="D61" s="40"/>
      <c r="E61" s="40"/>
      <c r="H61" s="40"/>
      <c r="J61" s="40"/>
      <c r="K61" s="40"/>
    </row>
    <row r="62" spans="1:11" ht="12" customHeight="1" x14ac:dyDescent="0.2">
      <c r="A62" s="7"/>
      <c r="B62" s="7"/>
      <c r="C62" s="40"/>
      <c r="D62" s="40"/>
      <c r="E62" s="40"/>
      <c r="H62" s="40"/>
      <c r="J62" s="40"/>
      <c r="K62" s="40"/>
    </row>
    <row r="63" spans="1:11" ht="12" customHeight="1" x14ac:dyDescent="0.2">
      <c r="A63" s="7"/>
      <c r="B63" s="7"/>
      <c r="C63" s="40"/>
      <c r="D63" s="40"/>
      <c r="E63" s="40"/>
      <c r="H63" s="40"/>
      <c r="J63" s="40"/>
      <c r="K63" s="40"/>
    </row>
    <row r="64" spans="1:11" ht="12" customHeight="1" x14ac:dyDescent="0.2">
      <c r="A64" s="7"/>
      <c r="B64" s="7"/>
      <c r="C64" s="40"/>
      <c r="D64" s="40"/>
      <c r="E64" s="40"/>
      <c r="H64" s="40"/>
      <c r="J64" s="40"/>
      <c r="K64" s="40"/>
    </row>
    <row r="65" spans="1:11" ht="12" customHeight="1" x14ac:dyDescent="0.2">
      <c r="A65" s="7"/>
      <c r="B65" s="7"/>
      <c r="C65" s="40"/>
      <c r="D65" s="40"/>
      <c r="E65" s="40"/>
      <c r="H65" s="40"/>
      <c r="J65" s="40"/>
      <c r="K65" s="40"/>
    </row>
    <row r="66" spans="1:11" ht="12" customHeight="1" x14ac:dyDescent="0.2">
      <c r="A66" s="7"/>
      <c r="B66" s="7"/>
      <c r="C66" s="40"/>
      <c r="D66" s="40"/>
      <c r="E66" s="40"/>
      <c r="H66" s="40"/>
      <c r="J66" s="40"/>
      <c r="K66" s="40"/>
    </row>
    <row r="67" spans="1:11" ht="12" customHeight="1" x14ac:dyDescent="0.2">
      <c r="A67" s="7"/>
      <c r="B67" s="7"/>
      <c r="C67" s="40"/>
      <c r="D67" s="40"/>
      <c r="E67" s="40"/>
      <c r="H67" s="40"/>
      <c r="J67" s="40"/>
      <c r="K67" s="40"/>
    </row>
    <row r="68" spans="1:11" ht="12" customHeight="1" x14ac:dyDescent="0.2">
      <c r="A68" s="7"/>
      <c r="B68" s="7"/>
      <c r="C68" s="40"/>
      <c r="D68" s="40"/>
      <c r="E68" s="40"/>
      <c r="H68" s="40"/>
      <c r="J68" s="40"/>
      <c r="K68" s="40"/>
    </row>
    <row r="69" spans="1:11" ht="12" customHeight="1" x14ac:dyDescent="0.2">
      <c r="A69" s="7"/>
      <c r="B69" s="7"/>
      <c r="C69" s="40"/>
      <c r="D69" s="40"/>
      <c r="E69" s="40"/>
      <c r="H69" s="40"/>
      <c r="J69" s="40"/>
      <c r="K69" s="40"/>
    </row>
    <row r="70" spans="1:11" ht="12" customHeight="1" x14ac:dyDescent="0.2">
      <c r="A70" s="7"/>
      <c r="B70" s="7"/>
      <c r="C70" s="40"/>
      <c r="D70" s="40"/>
      <c r="E70" s="40"/>
      <c r="H70" s="40"/>
      <c r="J70" s="40"/>
      <c r="K70" s="40"/>
    </row>
    <row r="71" spans="1:11" ht="12" customHeight="1" x14ac:dyDescent="0.2">
      <c r="A71" s="7"/>
      <c r="B71" s="7"/>
      <c r="C71" s="40"/>
      <c r="D71" s="40"/>
      <c r="E71" s="40"/>
      <c r="H71" s="40"/>
      <c r="J71" s="40"/>
      <c r="K71" s="40"/>
    </row>
    <row r="72" spans="1:11" ht="12" customHeight="1" x14ac:dyDescent="0.2">
      <c r="A72" s="7"/>
      <c r="B72" s="7"/>
      <c r="C72" s="40"/>
      <c r="D72" s="40"/>
      <c r="E72" s="40"/>
      <c r="H72" s="40"/>
      <c r="J72" s="40"/>
      <c r="K72" s="40"/>
    </row>
    <row r="73" spans="1:11" ht="12" customHeight="1" x14ac:dyDescent="0.2">
      <c r="A73" s="7"/>
      <c r="B73" s="7"/>
      <c r="C73" s="40"/>
      <c r="D73" s="40"/>
      <c r="E73" s="40"/>
      <c r="H73" s="40"/>
      <c r="J73" s="40"/>
      <c r="K73" s="40"/>
    </row>
    <row r="74" spans="1:11" ht="12" customHeight="1" x14ac:dyDescent="0.2">
      <c r="A74" s="7"/>
      <c r="B74" s="7"/>
      <c r="C74" s="40"/>
      <c r="D74" s="40"/>
      <c r="E74" s="40"/>
      <c r="H74" s="40"/>
      <c r="J74" s="40"/>
      <c r="K74" s="40"/>
    </row>
    <row r="75" spans="1:11" ht="12" customHeight="1" x14ac:dyDescent="0.2">
      <c r="A75" s="7"/>
      <c r="B75" s="7"/>
      <c r="C75" s="40"/>
      <c r="D75" s="40"/>
      <c r="E75" s="40"/>
      <c r="H75" s="40"/>
      <c r="J75" s="40"/>
      <c r="K75" s="40"/>
    </row>
    <row r="76" spans="1:11" ht="12" customHeight="1" x14ac:dyDescent="0.2">
      <c r="A76" s="7"/>
      <c r="B76" s="7"/>
      <c r="C76" s="40"/>
      <c r="D76" s="40"/>
      <c r="E76" s="40"/>
      <c r="H76" s="40"/>
      <c r="J76" s="40"/>
      <c r="K76" s="40"/>
    </row>
    <row r="77" spans="1:11" ht="12" customHeight="1" x14ac:dyDescent="0.2">
      <c r="A77" s="7"/>
      <c r="B77" s="7"/>
      <c r="C77" s="40"/>
      <c r="D77" s="40"/>
      <c r="E77" s="40"/>
      <c r="H77" s="40"/>
      <c r="J77" s="40"/>
      <c r="K77" s="40"/>
    </row>
    <row r="78" spans="1:11" ht="12" customHeight="1" x14ac:dyDescent="0.2">
      <c r="A78" s="7"/>
      <c r="B78" s="7"/>
      <c r="C78" s="40"/>
      <c r="D78" s="40"/>
      <c r="E78" s="40"/>
      <c r="H78" s="40"/>
      <c r="J78" s="40"/>
      <c r="K78" s="40"/>
    </row>
    <row r="79" spans="1:11" ht="12" customHeight="1" x14ac:dyDescent="0.2">
      <c r="A79" s="7"/>
      <c r="B79" s="7"/>
      <c r="C79" s="40"/>
      <c r="D79" s="40"/>
      <c r="E79" s="40"/>
      <c r="H79" s="40"/>
      <c r="J79" s="40"/>
      <c r="K79" s="40"/>
    </row>
    <row r="80" spans="1:11" ht="12" customHeight="1" x14ac:dyDescent="0.2">
      <c r="A80" s="7"/>
      <c r="B80" s="7"/>
      <c r="C80" s="40"/>
      <c r="D80" s="40"/>
      <c r="E80" s="40"/>
      <c r="H80" s="40"/>
      <c r="J80" s="40"/>
      <c r="K80" s="40"/>
    </row>
    <row r="81" spans="1:11" ht="12" customHeight="1" x14ac:dyDescent="0.2">
      <c r="A81" s="7"/>
      <c r="B81" s="7"/>
      <c r="C81" s="40"/>
      <c r="D81" s="40"/>
      <c r="E81" s="40"/>
      <c r="H81" s="40"/>
      <c r="J81" s="40"/>
      <c r="K81" s="40"/>
    </row>
    <row r="82" spans="1:11" ht="12" customHeight="1" x14ac:dyDescent="0.2">
      <c r="A82" s="7"/>
      <c r="B82" s="7"/>
      <c r="C82" s="40"/>
      <c r="D82" s="40"/>
      <c r="E82" s="40"/>
      <c r="H82" s="40"/>
      <c r="J82" s="40"/>
      <c r="K82" s="40"/>
    </row>
    <row r="83" spans="1:11" ht="12" customHeight="1" x14ac:dyDescent="0.2">
      <c r="A83" s="7"/>
      <c r="B83" s="7"/>
      <c r="C83" s="40"/>
      <c r="D83" s="40"/>
      <c r="E83" s="40"/>
      <c r="H83" s="40"/>
      <c r="J83" s="40"/>
      <c r="K83" s="40"/>
    </row>
    <row r="84" spans="1:11" ht="12" customHeight="1" x14ac:dyDescent="0.2">
      <c r="A84" s="7"/>
      <c r="B84" s="7"/>
      <c r="C84" s="40"/>
      <c r="D84" s="40"/>
      <c r="E84" s="40"/>
      <c r="H84" s="40"/>
      <c r="J84" s="40"/>
      <c r="K84" s="40"/>
    </row>
    <row r="85" spans="1:11" ht="12" customHeight="1" x14ac:dyDescent="0.2">
      <c r="A85" s="7"/>
      <c r="B85" s="7"/>
      <c r="C85" s="40"/>
      <c r="D85" s="40"/>
      <c r="E85" s="40"/>
      <c r="H85" s="40"/>
      <c r="J85" s="40"/>
      <c r="K85" s="40"/>
    </row>
    <row r="86" spans="1:11" ht="12" customHeight="1" x14ac:dyDescent="0.2">
      <c r="A86" s="7"/>
      <c r="B86" s="7"/>
      <c r="C86" s="40"/>
      <c r="D86" s="40"/>
      <c r="E86" s="40"/>
      <c r="H86" s="40"/>
      <c r="J86" s="40"/>
      <c r="K86" s="40"/>
    </row>
    <row r="87" spans="1:11" ht="12" customHeight="1" x14ac:dyDescent="0.2">
      <c r="A87" s="7"/>
      <c r="B87" s="7"/>
      <c r="C87" s="40"/>
      <c r="D87" s="40"/>
      <c r="E87" s="40"/>
      <c r="H87" s="40"/>
      <c r="J87" s="40"/>
      <c r="K87" s="40"/>
    </row>
    <row r="88" spans="1:11" ht="12" customHeight="1" x14ac:dyDescent="0.2">
      <c r="A88" s="7"/>
      <c r="B88" s="7"/>
      <c r="C88" s="40"/>
      <c r="D88" s="40"/>
      <c r="E88" s="40"/>
      <c r="H88" s="40"/>
      <c r="J88" s="40"/>
      <c r="K88" s="40"/>
    </row>
    <row r="89" spans="1:11" ht="12" customHeight="1" x14ac:dyDescent="0.2">
      <c r="A89" s="7"/>
      <c r="B89" s="7"/>
      <c r="C89" s="40"/>
      <c r="D89" s="40"/>
      <c r="E89" s="40"/>
      <c r="H89" s="40"/>
      <c r="J89" s="40"/>
      <c r="K89" s="40"/>
    </row>
    <row r="90" spans="1:11" ht="12" customHeight="1" x14ac:dyDescent="0.2">
      <c r="A90" s="7"/>
      <c r="B90" s="7"/>
      <c r="C90" s="43"/>
      <c r="D90" s="43"/>
      <c r="E90" s="43"/>
      <c r="F90" s="43"/>
      <c r="G90" s="43"/>
      <c r="H90" s="43"/>
      <c r="I90" s="43"/>
      <c r="J90" s="43"/>
      <c r="K90" s="40"/>
    </row>
    <row r="91" spans="1:11" ht="12" customHeight="1" x14ac:dyDescent="0.2">
      <c r="A91" s="7"/>
      <c r="B91" s="7"/>
    </row>
  </sheetData>
  <mergeCells count="5">
    <mergeCell ref="A41:B41"/>
    <mergeCell ref="A2:B2"/>
    <mergeCell ref="A1:B1"/>
    <mergeCell ref="A3:B3"/>
    <mergeCell ref="A4:B4"/>
  </mergeCells>
  <phoneticPr fontId="0" type="noConversion"/>
  <conditionalFormatting sqref="A2">
    <cfRule type="cellIs" dxfId="29" priority="1" stopIfTrue="1" operator="equal">
      <formula>"Input name of municipality in cover sheet"</formula>
    </cfRule>
  </conditionalFormatting>
  <conditionalFormatting sqref="A4:I4">
    <cfRule type="cellIs" dxfId="28" priority="2" stopIfTrue="1" operator="equal">
      <formula>"input financial year in cover sheet"</formula>
    </cfRule>
  </conditionalFormatting>
  <hyperlinks>
    <hyperlink ref="B28" r:id="rId1"/>
  </hyperlinks>
  <pageMargins left="0.74803149606299213" right="0.94488188976377963" top="0.55118110236220474" bottom="0.47244094488188981" header="0.47244094488188981" footer="0.51181102362204722"/>
  <pageSetup paperSize="9" scale="85" firstPageNumber="2" orientation="portrait" useFirstPageNumber="1" horizontalDpi="300" verticalDpi="300" r:id="rId2"/>
  <headerFooter alignWithMargins="0">
    <oddFooter>&amp;C&amp;P</oddFooter>
  </headerFooter>
  <rowBreaks count="1" manualBreakCount="1">
    <brk id="41"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view="pageLayout" topLeftCell="A34" zoomScaleNormal="100" zoomScaleSheetLayoutView="100" workbookViewId="0">
      <selection activeCell="F39" sqref="F39:G41"/>
    </sheetView>
  </sheetViews>
  <sheetFormatPr defaultRowHeight="14.25" x14ac:dyDescent="0.2"/>
  <cols>
    <col min="1" max="1" width="19.28515625" style="469" customWidth="1"/>
    <col min="2" max="4" width="10.140625" style="469" customWidth="1"/>
    <col min="5" max="5" width="17.7109375" style="469" customWidth="1"/>
    <col min="6" max="6" width="10.140625" style="469" customWidth="1"/>
    <col min="7" max="7" width="34.28515625" style="469" customWidth="1"/>
    <col min="8" max="9" width="9.140625" style="628"/>
    <col min="10" max="10" width="9" style="628" customWidth="1"/>
    <col min="11" max="16384" width="9.140625" style="628"/>
  </cols>
  <sheetData>
    <row r="1" spans="1:12" x14ac:dyDescent="0.2">
      <c r="A1" s="678"/>
      <c r="B1" s="678"/>
      <c r="C1" s="678"/>
      <c r="D1" s="678"/>
      <c r="E1" s="678"/>
      <c r="F1" s="678"/>
      <c r="G1" s="678"/>
    </row>
    <row r="2" spans="1:12" s="629" customFormat="1" ht="15" x14ac:dyDescent="0.25">
      <c r="A2" s="759" t="str">
        <f>IF([8]Cover!A6="Insert Name of Municipality here","Input name of municipality in cover sheet",[8]Cover!A6)</f>
        <v>XHARIEP DISTRICT MUNICIPALITY</v>
      </c>
      <c r="B2" s="759"/>
      <c r="C2" s="759"/>
      <c r="D2" s="759"/>
      <c r="E2" s="759"/>
      <c r="F2" s="759"/>
      <c r="G2" s="759"/>
      <c r="H2" s="213"/>
      <c r="I2" s="213"/>
    </row>
    <row r="3" spans="1:12" s="629" customFormat="1" ht="15" x14ac:dyDescent="0.25">
      <c r="A3" s="760" t="s">
        <v>627</v>
      </c>
      <c r="B3" s="760"/>
      <c r="C3" s="760"/>
      <c r="D3" s="760"/>
      <c r="E3" s="760"/>
      <c r="F3" s="760"/>
      <c r="G3" s="760"/>
      <c r="H3" s="630"/>
      <c r="I3" s="630"/>
    </row>
    <row r="4" spans="1:12" s="629" customFormat="1" ht="15" x14ac:dyDescent="0.25">
      <c r="A4" s="760" t="str">
        <f>'[8]Gen Info Pg 2'!A4:B4</f>
        <v>for the period ended 30 June 2014</v>
      </c>
      <c r="B4" s="760"/>
      <c r="C4" s="760"/>
      <c r="D4" s="760"/>
      <c r="E4" s="760"/>
      <c r="F4" s="760"/>
      <c r="G4" s="760"/>
      <c r="H4" s="631"/>
      <c r="I4" s="631"/>
    </row>
    <row r="5" spans="1:12" s="629" customFormat="1" x14ac:dyDescent="0.2">
      <c r="A5" s="679"/>
      <c r="B5" s="679"/>
      <c r="C5" s="679"/>
      <c r="D5" s="679"/>
      <c r="E5" s="679"/>
      <c r="F5" s="679"/>
      <c r="G5" s="679"/>
      <c r="H5" s="631"/>
      <c r="I5" s="631"/>
    </row>
    <row r="6" spans="1:12" s="629" customFormat="1" x14ac:dyDescent="0.2">
      <c r="A6" s="676"/>
      <c r="B6" s="676"/>
      <c r="C6" s="676"/>
      <c r="D6" s="676"/>
      <c r="E6" s="676"/>
      <c r="F6" s="676"/>
      <c r="G6" s="676"/>
      <c r="H6" s="627"/>
      <c r="I6" s="627"/>
    </row>
    <row r="7" spans="1:12" s="629" customFormat="1" ht="15" x14ac:dyDescent="0.25">
      <c r="A7" s="680" t="s">
        <v>116</v>
      </c>
      <c r="B7" s="676"/>
      <c r="C7" s="676"/>
      <c r="D7" s="676"/>
      <c r="E7" s="676"/>
      <c r="F7" s="676"/>
      <c r="G7" s="676"/>
      <c r="H7" s="627"/>
      <c r="I7" s="627"/>
    </row>
    <row r="8" spans="1:12" x14ac:dyDescent="0.2">
      <c r="A8" s="676"/>
      <c r="B8" s="676"/>
      <c r="C8" s="676"/>
      <c r="D8" s="676"/>
      <c r="E8" s="676"/>
      <c r="F8" s="676"/>
      <c r="G8" s="676"/>
    </row>
    <row r="9" spans="1:12" ht="88.5" customHeight="1" x14ac:dyDescent="0.2">
      <c r="A9" s="757" t="s">
        <v>1416</v>
      </c>
      <c r="B9" s="757"/>
      <c r="C9" s="757"/>
      <c r="D9" s="757"/>
      <c r="E9" s="757"/>
      <c r="F9" s="757"/>
      <c r="G9" s="757"/>
    </row>
    <row r="10" spans="1:12" ht="15" x14ac:dyDescent="0.2">
      <c r="A10" s="681"/>
      <c r="B10" s="682"/>
      <c r="C10" s="682"/>
      <c r="D10" s="682"/>
      <c r="E10" s="682"/>
      <c r="F10" s="682"/>
      <c r="G10" s="682"/>
    </row>
    <row r="11" spans="1:12" ht="30.75" customHeight="1" x14ac:dyDescent="0.2">
      <c r="A11" s="757" t="s">
        <v>1102</v>
      </c>
      <c r="B11" s="757"/>
      <c r="C11" s="757"/>
      <c r="D11" s="757"/>
      <c r="E11" s="757"/>
      <c r="F11" s="757"/>
      <c r="G11" s="757"/>
    </row>
    <row r="12" spans="1:12" ht="15" x14ac:dyDescent="0.2">
      <c r="A12" s="681"/>
      <c r="B12" s="682"/>
      <c r="C12" s="682"/>
      <c r="D12" s="682"/>
      <c r="E12" s="682"/>
      <c r="F12" s="682"/>
      <c r="G12" s="682"/>
    </row>
    <row r="13" spans="1:12" ht="30.75" customHeight="1" x14ac:dyDescent="0.2">
      <c r="A13" s="757" t="s">
        <v>1099</v>
      </c>
      <c r="B13" s="757"/>
      <c r="C13" s="757"/>
      <c r="D13" s="757"/>
      <c r="E13" s="757"/>
      <c r="F13" s="757"/>
      <c r="G13" s="757"/>
    </row>
    <row r="14" spans="1:12" ht="15" x14ac:dyDescent="0.2">
      <c r="A14" s="681"/>
      <c r="B14" s="682"/>
      <c r="C14" s="682"/>
      <c r="D14" s="682"/>
      <c r="E14" s="682"/>
      <c r="F14" s="682"/>
      <c r="G14" s="682"/>
    </row>
    <row r="15" spans="1:12" ht="155.25" customHeight="1" x14ac:dyDescent="0.2">
      <c r="A15" s="757" t="s">
        <v>1100</v>
      </c>
      <c r="B15" s="757"/>
      <c r="C15" s="757"/>
      <c r="D15" s="757"/>
      <c r="E15" s="757"/>
      <c r="F15" s="757"/>
      <c r="G15" s="757"/>
      <c r="H15" s="758" t="s">
        <v>86</v>
      </c>
      <c r="I15" s="758"/>
      <c r="J15" s="758"/>
      <c r="K15" s="758"/>
      <c r="L15" s="758"/>
    </row>
    <row r="16" spans="1:12" ht="15" x14ac:dyDescent="0.2">
      <c r="A16" s="681"/>
      <c r="B16" s="682"/>
      <c r="C16" s="682"/>
      <c r="D16" s="682"/>
      <c r="E16" s="682"/>
      <c r="F16" s="682"/>
      <c r="G16" s="682"/>
    </row>
    <row r="17" spans="1:7" ht="57.75" customHeight="1" x14ac:dyDescent="0.2">
      <c r="A17" s="757" t="s">
        <v>1101</v>
      </c>
      <c r="B17" s="757"/>
      <c r="C17" s="757"/>
      <c r="D17" s="757"/>
      <c r="E17" s="757"/>
      <c r="F17" s="757"/>
      <c r="G17" s="757"/>
    </row>
    <row r="18" spans="1:7" ht="15" x14ac:dyDescent="0.2">
      <c r="A18" s="681"/>
      <c r="B18" s="682"/>
      <c r="C18" s="682"/>
      <c r="D18" s="682"/>
      <c r="E18" s="682"/>
      <c r="F18" s="682"/>
      <c r="G18" s="682"/>
    </row>
    <row r="19" spans="1:7" ht="42" customHeight="1" x14ac:dyDescent="0.2">
      <c r="A19" s="757" t="s">
        <v>1417</v>
      </c>
      <c r="B19" s="757"/>
      <c r="C19" s="757"/>
      <c r="D19" s="757"/>
      <c r="E19" s="757"/>
      <c r="F19" s="757"/>
      <c r="G19" s="757"/>
    </row>
    <row r="20" spans="1:7" ht="15" x14ac:dyDescent="0.2">
      <c r="A20" s="681"/>
      <c r="B20" s="682"/>
      <c r="C20" s="682"/>
      <c r="D20" s="682"/>
      <c r="E20" s="682"/>
      <c r="F20" s="682"/>
      <c r="G20" s="682"/>
    </row>
    <row r="21" spans="1:7" ht="27" customHeight="1" x14ac:dyDescent="0.2">
      <c r="A21" s="757" t="s">
        <v>1418</v>
      </c>
      <c r="B21" s="757"/>
      <c r="C21" s="757"/>
      <c r="D21" s="757"/>
      <c r="E21" s="757"/>
      <c r="F21" s="757"/>
      <c r="G21" s="757"/>
    </row>
    <row r="22" spans="1:7" ht="15" x14ac:dyDescent="0.2">
      <c r="A22" s="681"/>
      <c r="B22" s="682"/>
      <c r="C22" s="682"/>
      <c r="D22" s="682"/>
      <c r="E22" s="682"/>
      <c r="F22" s="682"/>
      <c r="G22" s="682"/>
    </row>
    <row r="23" spans="1:7" ht="31.5" customHeight="1" x14ac:dyDescent="0.2">
      <c r="A23" s="757" t="s">
        <v>1103</v>
      </c>
      <c r="B23" s="757"/>
      <c r="C23" s="757"/>
      <c r="D23" s="757"/>
      <c r="E23" s="757"/>
      <c r="F23" s="757"/>
      <c r="G23" s="757"/>
    </row>
    <row r="24" spans="1:7" ht="15" x14ac:dyDescent="0.2">
      <c r="A24" s="681"/>
      <c r="B24" s="682"/>
      <c r="C24" s="682"/>
      <c r="D24" s="682"/>
      <c r="E24" s="682"/>
      <c r="F24" s="682"/>
      <c r="G24" s="682"/>
    </row>
    <row r="25" spans="1:7" ht="27.75" customHeight="1" x14ac:dyDescent="0.2">
      <c r="A25" s="757" t="s">
        <v>1165</v>
      </c>
      <c r="B25" s="757"/>
      <c r="C25" s="757"/>
      <c r="D25" s="757"/>
      <c r="E25" s="757"/>
      <c r="F25" s="757"/>
      <c r="G25" s="757"/>
    </row>
    <row r="26" spans="1:7" x14ac:dyDescent="0.2">
      <c r="A26" s="676"/>
      <c r="B26" s="676"/>
      <c r="C26" s="676"/>
      <c r="D26" s="676"/>
      <c r="E26" s="676"/>
      <c r="F26" s="676"/>
      <c r="G26" s="676"/>
    </row>
    <row r="27" spans="1:7" ht="15" thickBot="1" x14ac:dyDescent="0.25">
      <c r="A27" s="677"/>
      <c r="B27" s="676"/>
      <c r="C27" s="676"/>
      <c r="D27" s="676"/>
      <c r="E27" s="676"/>
      <c r="F27" s="676"/>
      <c r="G27" s="676"/>
    </row>
    <row r="28" spans="1:7" x14ac:dyDescent="0.2">
      <c r="A28" s="676" t="s">
        <v>1104</v>
      </c>
      <c r="B28" s="676"/>
      <c r="C28" s="676"/>
      <c r="D28" s="676"/>
      <c r="E28" s="676"/>
      <c r="F28" s="676"/>
      <c r="G28" s="676"/>
    </row>
    <row r="29" spans="1:7" x14ac:dyDescent="0.2">
      <c r="A29" s="676" t="s">
        <v>979</v>
      </c>
      <c r="B29" s="676"/>
      <c r="C29" s="676"/>
      <c r="D29" s="676"/>
      <c r="E29" s="676"/>
      <c r="F29" s="676"/>
      <c r="G29" s="676"/>
    </row>
    <row r="30" spans="1:7" x14ac:dyDescent="0.2">
      <c r="A30" s="676"/>
      <c r="B30" s="676"/>
      <c r="C30" s="676"/>
      <c r="D30" s="676"/>
      <c r="E30" s="676"/>
      <c r="F30" s="676"/>
      <c r="G30" s="676"/>
    </row>
    <row r="31" spans="1:7" x14ac:dyDescent="0.2">
      <c r="A31" s="676"/>
      <c r="B31" s="676"/>
      <c r="C31" s="676"/>
      <c r="D31" s="676"/>
      <c r="E31" s="676"/>
      <c r="F31" s="676"/>
      <c r="G31" s="676"/>
    </row>
    <row r="32" spans="1:7" x14ac:dyDescent="0.2">
      <c r="A32" s="676"/>
      <c r="B32" s="676"/>
      <c r="C32" s="676"/>
      <c r="D32" s="676"/>
      <c r="E32" s="676"/>
      <c r="F32" s="676"/>
      <c r="G32" s="676"/>
    </row>
    <row r="33" spans="1:7" x14ac:dyDescent="0.2">
      <c r="A33" s="676"/>
      <c r="B33" s="676"/>
      <c r="C33" s="676"/>
      <c r="D33" s="676"/>
      <c r="E33" s="676"/>
      <c r="F33" s="676"/>
      <c r="G33" s="676"/>
    </row>
    <row r="34" spans="1:7" x14ac:dyDescent="0.2">
      <c r="A34" s="678"/>
      <c r="B34" s="678"/>
      <c r="C34" s="678"/>
      <c r="D34" s="678"/>
      <c r="E34" s="678"/>
      <c r="F34" s="678"/>
      <c r="G34" s="678"/>
    </row>
    <row r="35" spans="1:7" x14ac:dyDescent="0.2">
      <c r="A35" s="678"/>
      <c r="B35" s="678"/>
      <c r="C35" s="678"/>
      <c r="D35" s="678"/>
      <c r="E35" s="678"/>
      <c r="F35" s="678"/>
      <c r="G35" s="678"/>
    </row>
    <row r="36" spans="1:7" x14ac:dyDescent="0.2">
      <c r="A36" s="678"/>
      <c r="B36" s="678"/>
      <c r="C36" s="678"/>
      <c r="D36" s="678"/>
      <c r="E36" s="678"/>
      <c r="F36" s="678"/>
      <c r="G36" s="678"/>
    </row>
    <row r="37" spans="1:7" x14ac:dyDescent="0.2">
      <c r="A37" s="678"/>
      <c r="B37" s="678"/>
      <c r="C37" s="678"/>
      <c r="D37" s="678"/>
      <c r="E37" s="678"/>
      <c r="F37" s="678"/>
      <c r="G37" s="678"/>
    </row>
    <row r="38" spans="1:7" x14ac:dyDescent="0.2">
      <c r="A38" s="678"/>
      <c r="B38" s="678"/>
      <c r="C38" s="678"/>
      <c r="D38" s="678"/>
      <c r="E38" s="678"/>
      <c r="F38" s="678"/>
      <c r="G38" s="678"/>
    </row>
    <row r="39" spans="1:7" x14ac:dyDescent="0.2">
      <c r="A39" s="678"/>
      <c r="B39" s="678"/>
      <c r="C39" s="678"/>
      <c r="D39" s="678"/>
      <c r="E39" s="678"/>
      <c r="F39" s="678"/>
      <c r="G39" s="678"/>
    </row>
    <row r="40" spans="1:7" x14ac:dyDescent="0.2">
      <c r="A40" s="678"/>
      <c r="B40" s="678"/>
      <c r="C40" s="678"/>
      <c r="D40" s="678"/>
      <c r="E40" s="678"/>
      <c r="F40" s="678"/>
      <c r="G40" s="678"/>
    </row>
    <row r="41" spans="1:7" x14ac:dyDescent="0.2">
      <c r="A41" s="678"/>
      <c r="B41" s="678"/>
      <c r="C41" s="678"/>
      <c r="D41" s="678"/>
      <c r="E41" s="678"/>
      <c r="F41" s="678"/>
      <c r="G41" s="678"/>
    </row>
    <row r="42" spans="1:7" x14ac:dyDescent="0.2">
      <c r="A42" s="678"/>
      <c r="B42" s="678"/>
      <c r="C42" s="678"/>
      <c r="D42" s="678"/>
      <c r="E42" s="678"/>
      <c r="F42" s="678"/>
      <c r="G42" s="678"/>
    </row>
    <row r="43" spans="1:7" x14ac:dyDescent="0.2">
      <c r="A43" s="678"/>
      <c r="B43" s="678"/>
      <c r="C43" s="678"/>
      <c r="D43" s="678"/>
      <c r="E43" s="678"/>
      <c r="F43" s="678"/>
      <c r="G43" s="678"/>
    </row>
    <row r="44" spans="1:7" x14ac:dyDescent="0.2">
      <c r="A44" s="678"/>
      <c r="B44" s="678"/>
      <c r="C44" s="678"/>
      <c r="D44" s="678"/>
      <c r="E44" s="678"/>
      <c r="F44" s="678"/>
      <c r="G44" s="678"/>
    </row>
    <row r="45" spans="1:7" x14ac:dyDescent="0.2">
      <c r="A45" s="678"/>
      <c r="B45" s="678"/>
      <c r="C45" s="678"/>
      <c r="D45" s="678"/>
      <c r="E45" s="678"/>
      <c r="F45" s="678"/>
      <c r="G45" s="678"/>
    </row>
    <row r="46" spans="1:7" x14ac:dyDescent="0.2">
      <c r="A46" s="678"/>
      <c r="B46" s="678"/>
      <c r="C46" s="678"/>
      <c r="D46" s="678"/>
      <c r="E46" s="678"/>
      <c r="F46" s="678"/>
      <c r="G46" s="678"/>
    </row>
    <row r="47" spans="1:7" x14ac:dyDescent="0.2">
      <c r="A47" s="678"/>
      <c r="B47" s="678"/>
      <c r="C47" s="678"/>
      <c r="D47" s="678"/>
      <c r="E47" s="678"/>
      <c r="F47" s="678"/>
      <c r="G47" s="678"/>
    </row>
    <row r="48" spans="1:7" x14ac:dyDescent="0.2">
      <c r="A48" s="678"/>
      <c r="B48" s="678"/>
      <c r="C48" s="678"/>
      <c r="D48" s="678"/>
      <c r="E48" s="678"/>
      <c r="F48" s="678"/>
      <c r="G48" s="678"/>
    </row>
    <row r="49" spans="1:7" x14ac:dyDescent="0.2">
      <c r="A49" s="678"/>
      <c r="B49" s="678"/>
      <c r="C49" s="678"/>
      <c r="D49" s="678"/>
      <c r="E49" s="678"/>
      <c r="F49" s="678"/>
      <c r="G49" s="678"/>
    </row>
    <row r="50" spans="1:7" x14ac:dyDescent="0.2">
      <c r="A50" s="678"/>
      <c r="B50" s="678"/>
      <c r="C50" s="678"/>
      <c r="D50" s="678"/>
      <c r="E50" s="678"/>
      <c r="F50" s="678"/>
      <c r="G50" s="678"/>
    </row>
    <row r="51" spans="1:7" x14ac:dyDescent="0.2">
      <c r="A51" s="678"/>
      <c r="B51" s="678"/>
      <c r="C51" s="678"/>
      <c r="D51" s="678"/>
      <c r="E51" s="678"/>
      <c r="F51" s="678"/>
      <c r="G51" s="678"/>
    </row>
    <row r="52" spans="1:7" x14ac:dyDescent="0.2">
      <c r="A52" s="678"/>
      <c r="B52" s="678"/>
      <c r="C52" s="678"/>
      <c r="D52" s="678"/>
      <c r="E52" s="678"/>
      <c r="F52" s="678"/>
      <c r="G52" s="678"/>
    </row>
    <row r="53" spans="1:7" x14ac:dyDescent="0.2">
      <c r="A53" s="678"/>
      <c r="B53" s="678"/>
      <c r="C53" s="678"/>
      <c r="D53" s="678"/>
      <c r="E53" s="678"/>
      <c r="F53" s="678"/>
      <c r="G53" s="678"/>
    </row>
    <row r="54" spans="1:7" x14ac:dyDescent="0.2">
      <c r="A54" s="678"/>
      <c r="B54" s="678"/>
      <c r="C54" s="678"/>
      <c r="D54" s="678"/>
      <c r="E54" s="678"/>
      <c r="F54" s="678"/>
      <c r="G54" s="678"/>
    </row>
    <row r="55" spans="1:7" x14ac:dyDescent="0.2">
      <c r="A55" s="678"/>
      <c r="B55" s="678"/>
      <c r="C55" s="678"/>
      <c r="D55" s="678"/>
      <c r="E55" s="678"/>
      <c r="F55" s="678"/>
      <c r="G55" s="678"/>
    </row>
    <row r="56" spans="1:7" x14ac:dyDescent="0.2">
      <c r="A56" s="678"/>
      <c r="B56" s="678"/>
      <c r="C56" s="678"/>
      <c r="D56" s="678"/>
      <c r="E56" s="678"/>
      <c r="F56" s="678"/>
      <c r="G56" s="678"/>
    </row>
    <row r="57" spans="1:7" x14ac:dyDescent="0.2">
      <c r="A57" s="678"/>
      <c r="B57" s="678"/>
      <c r="C57" s="678"/>
      <c r="D57" s="678"/>
      <c r="E57" s="678"/>
      <c r="F57" s="678"/>
      <c r="G57" s="678"/>
    </row>
    <row r="58" spans="1:7" x14ac:dyDescent="0.2">
      <c r="A58" s="678"/>
      <c r="B58" s="678"/>
      <c r="C58" s="678"/>
      <c r="D58" s="678"/>
      <c r="E58" s="678"/>
      <c r="F58" s="678"/>
      <c r="G58" s="678"/>
    </row>
  </sheetData>
  <mergeCells count="13">
    <mergeCell ref="A13:G13"/>
    <mergeCell ref="A2:G2"/>
    <mergeCell ref="A3:G3"/>
    <mergeCell ref="A4:G4"/>
    <mergeCell ref="A9:G9"/>
    <mergeCell ref="A11:G11"/>
    <mergeCell ref="A25:G25"/>
    <mergeCell ref="A15:G15"/>
    <mergeCell ref="H15:L15"/>
    <mergeCell ref="A17:G17"/>
    <mergeCell ref="A19:G19"/>
    <mergeCell ref="A21:G21"/>
    <mergeCell ref="A23:G23"/>
  </mergeCells>
  <conditionalFormatting sqref="A2">
    <cfRule type="cellIs" dxfId="27" priority="2" stopIfTrue="1" operator="equal">
      <formula>"Input name of municipality in cover sheet"</formula>
    </cfRule>
  </conditionalFormatting>
  <conditionalFormatting sqref="A4:I5">
    <cfRule type="cellIs" dxfId="26" priority="1" stopIfTrue="1" operator="equal">
      <formula>"input financial year in cover sheet"</formula>
    </cfRule>
  </conditionalFormatting>
  <pageMargins left="0.74803149606299213" right="0.76" top="0.98425196850393704" bottom="0.98425196850393704" header="0.51181102362204722" footer="0.51181102362204722"/>
  <pageSetup paperSize="9" scale="75" firstPageNumber="3" orientation="portrait" useFirstPageNumber="1" r:id="rId1"/>
  <headerFooter alignWithMargins="0">
    <oddFooter>&amp;C143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A50"/>
  <sheetViews>
    <sheetView view="pageLayout" topLeftCell="A48" zoomScaleNormal="100" zoomScaleSheetLayoutView="100" workbookViewId="0">
      <selection activeCell="E40" sqref="E40"/>
    </sheetView>
  </sheetViews>
  <sheetFormatPr defaultColWidth="9.140625" defaultRowHeight="12.75" x14ac:dyDescent="0.2"/>
  <cols>
    <col min="1" max="1" width="12" style="2" customWidth="1"/>
    <col min="2" max="9" width="9.140625" style="2"/>
    <col min="10" max="10" width="9" style="2" hidden="1" customWidth="1"/>
    <col min="11" max="11" width="0" style="2" hidden="1" customWidth="1"/>
    <col min="12" max="26" width="9.140625" style="2"/>
    <col min="27" max="27" width="0" style="2" hidden="1" customWidth="1"/>
    <col min="28" max="16384" width="9.140625" style="2"/>
  </cols>
  <sheetData>
    <row r="1" spans="1:9" x14ac:dyDescent="0.2">
      <c r="A1" s="4"/>
      <c r="B1" s="4"/>
      <c r="C1" s="4"/>
      <c r="D1" s="4"/>
      <c r="E1" s="4"/>
      <c r="F1" s="4"/>
      <c r="G1" s="4"/>
      <c r="H1" s="4"/>
      <c r="I1" s="4"/>
    </row>
    <row r="2" spans="1:9" ht="15.75" x14ac:dyDescent="0.25">
      <c r="A2" s="763" t="s">
        <v>626</v>
      </c>
      <c r="B2" s="763"/>
      <c r="C2" s="763"/>
      <c r="D2" s="763"/>
      <c r="E2" s="763"/>
      <c r="F2" s="763"/>
      <c r="G2" s="763"/>
      <c r="H2" s="763"/>
      <c r="I2" s="763"/>
    </row>
    <row r="3" spans="1:9" x14ac:dyDescent="0.2">
      <c r="A3" s="764" t="s">
        <v>627</v>
      </c>
      <c r="B3" s="764"/>
      <c r="C3" s="764"/>
      <c r="D3" s="764"/>
      <c r="E3" s="764"/>
      <c r="F3" s="764"/>
      <c r="G3" s="764"/>
      <c r="H3" s="764"/>
      <c r="I3" s="764"/>
    </row>
    <row r="4" spans="1:9" x14ac:dyDescent="0.2">
      <c r="A4" s="761" t="s">
        <v>1166</v>
      </c>
      <c r="B4" s="762"/>
      <c r="C4" s="762"/>
      <c r="D4" s="762"/>
      <c r="E4" s="762"/>
      <c r="F4" s="762"/>
      <c r="G4" s="762"/>
      <c r="H4" s="762"/>
      <c r="I4" s="762"/>
    </row>
    <row r="5" spans="1:9" x14ac:dyDescent="0.2">
      <c r="A5" s="4"/>
      <c r="B5" s="4"/>
      <c r="C5" s="4"/>
      <c r="D5" s="4"/>
      <c r="E5" s="4"/>
      <c r="F5" s="4"/>
      <c r="G5" s="4"/>
      <c r="H5" s="4"/>
      <c r="I5" s="4"/>
    </row>
    <row r="6" spans="1:9" x14ac:dyDescent="0.2">
      <c r="A6" s="4"/>
      <c r="B6" s="4"/>
      <c r="C6" s="4"/>
      <c r="D6" s="4"/>
      <c r="E6" s="4"/>
      <c r="F6" s="4"/>
      <c r="G6" s="4"/>
      <c r="H6" s="4"/>
      <c r="I6" s="4"/>
    </row>
    <row r="7" spans="1:9" s="6" customFormat="1" x14ac:dyDescent="0.2">
      <c r="A7" s="47" t="s">
        <v>87</v>
      </c>
      <c r="B7" s="47"/>
      <c r="C7" s="47"/>
      <c r="D7" s="47"/>
      <c r="E7" s="47"/>
      <c r="F7" s="47"/>
      <c r="G7" s="47"/>
      <c r="H7" s="50"/>
      <c r="I7" s="5"/>
    </row>
    <row r="8" spans="1:9" x14ac:dyDescent="0.2">
      <c r="A8" s="4"/>
      <c r="B8" s="4"/>
      <c r="C8" s="4"/>
      <c r="D8" s="4"/>
      <c r="E8" s="4"/>
      <c r="F8" s="4"/>
      <c r="G8" s="4"/>
      <c r="H8" s="4"/>
      <c r="I8" s="4"/>
    </row>
    <row r="9" spans="1:9" x14ac:dyDescent="0.2">
      <c r="A9" s="4" t="s">
        <v>152</v>
      </c>
      <c r="B9" s="4"/>
      <c r="C9" s="4"/>
      <c r="D9" s="4"/>
      <c r="E9" s="4"/>
      <c r="F9" s="4"/>
      <c r="G9" s="4"/>
      <c r="H9" s="4"/>
      <c r="I9" s="4"/>
    </row>
    <row r="10" spans="1:9" x14ac:dyDescent="0.2">
      <c r="A10" s="4"/>
      <c r="B10" s="4"/>
      <c r="C10" s="4"/>
      <c r="D10" s="4"/>
      <c r="E10" s="4"/>
      <c r="F10" s="4"/>
      <c r="G10" s="4"/>
      <c r="H10" s="4"/>
      <c r="I10" s="49"/>
    </row>
    <row r="11" spans="1:9" x14ac:dyDescent="0.2">
      <c r="A11" s="4" t="s">
        <v>153</v>
      </c>
      <c r="B11" s="4"/>
      <c r="C11" s="4"/>
      <c r="D11" s="4"/>
      <c r="E11" s="4"/>
      <c r="F11" s="4"/>
      <c r="G11" s="4"/>
      <c r="H11" s="48"/>
      <c r="I11" s="4"/>
    </row>
    <row r="12" spans="1:9" x14ac:dyDescent="0.2">
      <c r="A12" s="4"/>
      <c r="B12" s="48"/>
      <c r="C12" s="48"/>
      <c r="D12" s="48"/>
      <c r="E12" s="48"/>
      <c r="F12" s="4"/>
      <c r="G12" s="4"/>
      <c r="H12" s="4"/>
      <c r="I12" s="4"/>
    </row>
    <row r="13" spans="1:9" x14ac:dyDescent="0.2">
      <c r="A13" s="4" t="s">
        <v>154</v>
      </c>
      <c r="B13" s="4"/>
      <c r="C13" s="48"/>
      <c r="D13" s="48"/>
      <c r="E13" s="48"/>
      <c r="F13" s="4"/>
      <c r="G13" s="4"/>
      <c r="H13" s="4"/>
      <c r="I13" s="4"/>
    </row>
    <row r="14" spans="1:9" x14ac:dyDescent="0.2">
      <c r="A14" s="4"/>
      <c r="B14" s="4"/>
      <c r="C14" s="4"/>
      <c r="D14" s="4"/>
      <c r="E14" s="4"/>
      <c r="F14" s="4"/>
      <c r="G14" s="4"/>
      <c r="H14" s="4"/>
      <c r="I14" s="4"/>
    </row>
    <row r="15" spans="1:9" x14ac:dyDescent="0.2">
      <c r="A15" s="4" t="s">
        <v>155</v>
      </c>
      <c r="B15" s="4"/>
      <c r="C15" s="4"/>
      <c r="D15" s="4"/>
      <c r="E15" s="4"/>
      <c r="F15" s="4"/>
      <c r="G15" s="4"/>
      <c r="H15" s="4"/>
      <c r="I15" s="4"/>
    </row>
    <row r="16" spans="1:9" x14ac:dyDescent="0.2">
      <c r="A16" s="4"/>
      <c r="B16" s="4"/>
      <c r="C16" s="4"/>
      <c r="D16" s="4"/>
      <c r="E16" s="4"/>
      <c r="F16" s="4"/>
      <c r="G16" s="4"/>
      <c r="H16" s="4"/>
      <c r="I16" s="4"/>
    </row>
    <row r="17" spans="1:27" x14ac:dyDescent="0.2">
      <c r="A17" s="4" t="s">
        <v>1063</v>
      </c>
      <c r="B17" s="4"/>
      <c r="C17" s="4"/>
      <c r="D17" s="4"/>
      <c r="E17" s="4"/>
      <c r="F17" s="4"/>
      <c r="G17" s="4"/>
      <c r="H17" s="4"/>
      <c r="I17" s="4"/>
    </row>
    <row r="18" spans="1:27" x14ac:dyDescent="0.2">
      <c r="A18" s="4"/>
      <c r="B18" s="4"/>
      <c r="C18" s="4"/>
      <c r="D18" s="4"/>
      <c r="E18" s="4"/>
      <c r="F18" s="4"/>
      <c r="G18" s="4"/>
      <c r="H18" s="4"/>
      <c r="I18" s="4"/>
    </row>
    <row r="19" spans="1:27" x14ac:dyDescent="0.2">
      <c r="A19" s="49" t="s">
        <v>1194</v>
      </c>
      <c r="B19" s="4"/>
      <c r="C19" s="4"/>
      <c r="D19" s="4"/>
      <c r="E19" s="4"/>
      <c r="F19" s="4"/>
      <c r="G19" s="4"/>
      <c r="H19" s="4"/>
      <c r="I19" s="4"/>
    </row>
    <row r="20" spans="1:27" x14ac:dyDescent="0.2">
      <c r="A20" s="4"/>
      <c r="B20" s="4"/>
      <c r="C20" s="4"/>
      <c r="D20" s="4"/>
      <c r="E20" s="4"/>
      <c r="F20" s="4"/>
      <c r="G20" s="4"/>
      <c r="H20" s="4"/>
      <c r="I20" s="4"/>
    </row>
    <row r="21" spans="1:27" x14ac:dyDescent="0.2">
      <c r="A21" s="4" t="s">
        <v>156</v>
      </c>
      <c r="B21" s="4"/>
      <c r="C21" s="4"/>
      <c r="D21" s="4"/>
      <c r="E21" s="4"/>
      <c r="F21" s="4"/>
      <c r="G21" s="4"/>
      <c r="H21" s="89"/>
      <c r="I21" s="4"/>
      <c r="AA21" s="2" t="s">
        <v>161</v>
      </c>
    </row>
    <row r="22" spans="1:27" x14ac:dyDescent="0.2">
      <c r="A22" s="4"/>
      <c r="B22" s="4"/>
      <c r="C22" s="4"/>
      <c r="D22" s="4"/>
      <c r="E22" s="4"/>
      <c r="F22" s="4"/>
      <c r="G22" s="4"/>
      <c r="H22" s="4"/>
      <c r="I22" s="4"/>
      <c r="AA22" s="2" t="s">
        <v>529</v>
      </c>
    </row>
    <row r="23" spans="1:27" x14ac:dyDescent="0.2">
      <c r="A23" s="4" t="s">
        <v>157</v>
      </c>
      <c r="B23" s="4"/>
      <c r="C23" s="4"/>
      <c r="D23" s="4"/>
      <c r="E23" s="4"/>
      <c r="F23" s="4"/>
      <c r="G23" s="4"/>
      <c r="H23" s="98"/>
      <c r="I23" s="4"/>
      <c r="J23" s="765">
        <v>2</v>
      </c>
      <c r="K23" s="765"/>
      <c r="AA23" s="2" t="s">
        <v>162</v>
      </c>
    </row>
    <row r="24" spans="1:27" x14ac:dyDescent="0.2">
      <c r="A24" s="4"/>
      <c r="B24" s="4"/>
      <c r="C24" s="4"/>
      <c r="D24" s="4"/>
      <c r="E24" s="4"/>
      <c r="F24" s="4"/>
      <c r="G24" s="4"/>
      <c r="H24" s="99"/>
      <c r="I24" s="4"/>
    </row>
    <row r="25" spans="1:27" x14ac:dyDescent="0.2">
      <c r="A25" s="4" t="s">
        <v>158</v>
      </c>
      <c r="B25" s="4"/>
      <c r="C25" s="4"/>
      <c r="D25" s="4"/>
      <c r="E25" s="4"/>
      <c r="F25" s="4"/>
      <c r="G25" s="4"/>
      <c r="H25" s="99"/>
      <c r="I25" s="4"/>
    </row>
    <row r="26" spans="1:27" hidden="1" x14ac:dyDescent="0.2">
      <c r="A26" s="4"/>
      <c r="B26" s="4"/>
      <c r="C26" s="4"/>
      <c r="D26" s="4"/>
      <c r="E26" s="4"/>
      <c r="F26" s="4"/>
      <c r="G26" s="4"/>
      <c r="H26" s="99"/>
      <c r="I26" s="4"/>
    </row>
    <row r="27" spans="1:27" hidden="1" x14ac:dyDescent="0.2">
      <c r="A27" s="4" t="s">
        <v>159</v>
      </c>
      <c r="B27" s="4"/>
      <c r="C27" s="4"/>
      <c r="D27" s="4"/>
      <c r="E27" s="4"/>
      <c r="F27" s="4"/>
      <c r="G27" s="4"/>
      <c r="H27" s="98"/>
      <c r="I27" s="4"/>
    </row>
    <row r="28" spans="1:27" x14ac:dyDescent="0.2">
      <c r="A28" s="4"/>
      <c r="B28" s="4"/>
      <c r="C28" s="4"/>
      <c r="D28" s="4"/>
      <c r="E28" s="4"/>
      <c r="F28" s="4"/>
      <c r="G28" s="4"/>
      <c r="H28" s="99"/>
      <c r="I28" s="4"/>
    </row>
    <row r="29" spans="1:27" hidden="1" x14ac:dyDescent="0.2">
      <c r="A29" s="4" t="s">
        <v>160</v>
      </c>
      <c r="B29" s="4"/>
      <c r="C29" s="4"/>
      <c r="D29" s="4"/>
      <c r="E29" s="4"/>
      <c r="F29" s="4"/>
      <c r="G29" s="4"/>
      <c r="H29" s="99"/>
      <c r="I29" s="4"/>
    </row>
    <row r="30" spans="1:27" hidden="1" x14ac:dyDescent="0.2">
      <c r="A30" s="4"/>
      <c r="B30" s="4"/>
      <c r="C30" s="4"/>
      <c r="D30" s="4"/>
      <c r="E30" s="4"/>
      <c r="F30" s="4"/>
      <c r="G30" s="4"/>
      <c r="H30" s="99"/>
      <c r="I30" s="4"/>
    </row>
    <row r="31" spans="1:27" x14ac:dyDescent="0.2">
      <c r="A31" s="49" t="s">
        <v>1399</v>
      </c>
      <c r="B31" s="4"/>
      <c r="C31" s="4"/>
      <c r="D31" s="4"/>
      <c r="E31" s="4"/>
      <c r="F31" s="4"/>
      <c r="G31" s="4"/>
      <c r="H31" s="99"/>
      <c r="I31" s="4"/>
      <c r="N31" s="2" t="s">
        <v>163</v>
      </c>
    </row>
    <row r="32" spans="1:27" x14ac:dyDescent="0.2">
      <c r="A32" s="4"/>
      <c r="B32" s="4"/>
      <c r="C32" s="4"/>
      <c r="D32" s="4"/>
      <c r="E32" s="4"/>
      <c r="F32" s="4"/>
      <c r="G32" s="4"/>
      <c r="H32" s="99"/>
      <c r="I32" s="4"/>
    </row>
    <row r="33" spans="1:9" x14ac:dyDescent="0.2">
      <c r="A33" s="49" t="s">
        <v>1398</v>
      </c>
      <c r="B33" s="4"/>
      <c r="C33" s="4"/>
      <c r="D33" s="4"/>
      <c r="E33" s="4"/>
      <c r="F33" s="4"/>
      <c r="G33" s="4"/>
      <c r="H33" s="99"/>
      <c r="I33" s="4"/>
    </row>
    <row r="34" spans="1:9" x14ac:dyDescent="0.2">
      <c r="A34" s="4"/>
      <c r="B34" s="4"/>
      <c r="C34" s="4"/>
      <c r="D34" s="4"/>
      <c r="E34" s="4"/>
      <c r="F34" s="4"/>
      <c r="G34" s="4"/>
      <c r="H34" s="99"/>
      <c r="I34" s="4"/>
    </row>
    <row r="35" spans="1:9" hidden="1" x14ac:dyDescent="0.2">
      <c r="A35" s="4"/>
      <c r="B35" s="4"/>
      <c r="C35" s="4"/>
      <c r="D35" s="4"/>
      <c r="E35" s="4"/>
      <c r="F35" s="4"/>
      <c r="G35" s="4"/>
      <c r="H35" s="4"/>
      <c r="I35" s="4"/>
    </row>
    <row r="36" spans="1:9" ht="24" x14ac:dyDescent="0.2">
      <c r="A36" s="345" t="s">
        <v>1111</v>
      </c>
      <c r="B36" s="346"/>
      <c r="C36" s="347"/>
      <c r="D36" s="126"/>
      <c r="E36" s="126"/>
      <c r="F36" s="126"/>
      <c r="G36" s="126"/>
      <c r="H36" s="126"/>
      <c r="I36" s="126"/>
    </row>
    <row r="37" spans="1:9" ht="15" x14ac:dyDescent="0.2">
      <c r="A37" s="348" t="s">
        <v>1112</v>
      </c>
      <c r="B37" s="349" t="s">
        <v>1113</v>
      </c>
      <c r="C37" s="347"/>
      <c r="D37" s="126"/>
      <c r="E37" s="126"/>
      <c r="F37" s="126"/>
      <c r="G37" s="126"/>
      <c r="H37" s="126"/>
      <c r="I37" s="126"/>
    </row>
    <row r="38" spans="1:9" ht="15" x14ac:dyDescent="0.2">
      <c r="A38" s="348" t="s">
        <v>1114</v>
      </c>
      <c r="B38" s="349" t="s">
        <v>1115</v>
      </c>
      <c r="C38" s="350"/>
      <c r="D38" s="126"/>
      <c r="E38" s="126"/>
      <c r="F38" s="126"/>
      <c r="G38" s="126"/>
      <c r="H38" s="126"/>
      <c r="I38" s="126"/>
    </row>
    <row r="39" spans="1:9" x14ac:dyDescent="0.2">
      <c r="A39" s="348" t="s">
        <v>1116</v>
      </c>
      <c r="B39" s="561" t="s">
        <v>1117</v>
      </c>
      <c r="C39" s="561"/>
      <c r="D39" s="126"/>
      <c r="E39" s="126"/>
      <c r="F39" s="126"/>
      <c r="G39" s="126"/>
      <c r="H39" s="126"/>
      <c r="I39" s="126"/>
    </row>
    <row r="40" spans="1:9" ht="15" x14ac:dyDescent="0.2">
      <c r="A40" s="348" t="s">
        <v>1118</v>
      </c>
      <c r="B40" s="349" t="s">
        <v>1119</v>
      </c>
      <c r="C40" s="350"/>
      <c r="D40" s="126"/>
      <c r="E40" s="126"/>
      <c r="F40" s="126"/>
      <c r="G40" s="126"/>
      <c r="H40" s="126"/>
      <c r="I40" s="126"/>
    </row>
    <row r="41" spans="1:9" ht="15" x14ac:dyDescent="0.2">
      <c r="A41" s="348" t="s">
        <v>1120</v>
      </c>
      <c r="B41" s="349" t="s">
        <v>1121</v>
      </c>
      <c r="C41" s="350"/>
      <c r="D41" s="126"/>
      <c r="E41" s="126"/>
      <c r="F41" s="126"/>
      <c r="G41" s="126"/>
      <c r="H41" s="126"/>
      <c r="I41" s="126"/>
    </row>
    <row r="42" spans="1:9" ht="15" x14ac:dyDescent="0.2">
      <c r="A42" s="348" t="s">
        <v>1122</v>
      </c>
      <c r="B42" s="349" t="s">
        <v>1123</v>
      </c>
      <c r="C42" s="350"/>
      <c r="D42" s="126"/>
      <c r="E42" s="126"/>
      <c r="F42" s="126"/>
      <c r="G42" s="126"/>
      <c r="H42" s="126"/>
      <c r="I42" s="126"/>
    </row>
    <row r="43" spans="1:9" ht="15" x14ac:dyDescent="0.2">
      <c r="A43" s="348" t="s">
        <v>1124</v>
      </c>
      <c r="B43" s="349" t="s">
        <v>1125</v>
      </c>
      <c r="C43" s="350"/>
      <c r="D43" s="126"/>
      <c r="E43" s="126"/>
      <c r="F43" s="126"/>
      <c r="G43" s="126"/>
      <c r="H43" s="126"/>
      <c r="I43" s="126"/>
    </row>
    <row r="44" spans="1:9" ht="15" x14ac:dyDescent="0.2">
      <c r="A44" s="348" t="s">
        <v>1126</v>
      </c>
      <c r="B44" s="349" t="s">
        <v>1127</v>
      </c>
      <c r="C44" s="350"/>
      <c r="D44" s="126"/>
      <c r="E44" s="126"/>
      <c r="F44" s="126"/>
      <c r="G44" s="126"/>
      <c r="H44" s="126"/>
      <c r="I44" s="126"/>
    </row>
    <row r="45" spans="1:9" ht="15" x14ac:dyDescent="0.2">
      <c r="A45" s="348" t="s">
        <v>1128</v>
      </c>
      <c r="B45" s="349" t="s">
        <v>1129</v>
      </c>
      <c r="C45" s="350"/>
      <c r="D45" s="126"/>
      <c r="E45" s="126"/>
      <c r="F45" s="126"/>
      <c r="G45" s="126"/>
      <c r="H45" s="126"/>
      <c r="I45" s="126"/>
    </row>
    <row r="46" spans="1:9" ht="15" x14ac:dyDescent="0.2">
      <c r="A46" s="348" t="s">
        <v>1130</v>
      </c>
      <c r="B46" s="349" t="s">
        <v>1131</v>
      </c>
      <c r="C46" s="350"/>
      <c r="D46" s="126"/>
      <c r="E46" s="126"/>
      <c r="F46" s="126"/>
      <c r="G46" s="126"/>
      <c r="H46" s="126"/>
      <c r="I46" s="126"/>
    </row>
    <row r="47" spans="1:9" ht="15" x14ac:dyDescent="0.2">
      <c r="A47" s="348" t="s">
        <v>1132</v>
      </c>
      <c r="B47" s="349" t="s">
        <v>1133</v>
      </c>
      <c r="C47" s="350"/>
      <c r="D47" s="126"/>
      <c r="E47" s="126"/>
      <c r="F47" s="126"/>
      <c r="G47" s="126"/>
      <c r="H47" s="126"/>
      <c r="I47" s="126"/>
    </row>
    <row r="48" spans="1:9" ht="15" x14ac:dyDescent="0.2">
      <c r="A48" s="348" t="s">
        <v>35</v>
      </c>
      <c r="B48" s="349" t="s">
        <v>1134</v>
      </c>
      <c r="C48" s="350"/>
      <c r="D48" s="126"/>
      <c r="E48" s="126"/>
      <c r="F48" s="126"/>
      <c r="G48" s="126"/>
      <c r="H48" s="126"/>
      <c r="I48" s="126"/>
    </row>
    <row r="49" spans="1:9" ht="15" x14ac:dyDescent="0.2">
      <c r="A49" s="348" t="s">
        <v>1135</v>
      </c>
      <c r="B49" s="349" t="s">
        <v>1136</v>
      </c>
      <c r="C49" s="350"/>
      <c r="D49" s="126"/>
      <c r="E49" s="126"/>
      <c r="F49" s="126"/>
      <c r="G49" s="126"/>
      <c r="H49" s="126"/>
      <c r="I49" s="126"/>
    </row>
    <row r="50" spans="1:9" x14ac:dyDescent="0.2">
      <c r="A50" s="348" t="s">
        <v>1413</v>
      </c>
      <c r="B50" s="561" t="s">
        <v>1414</v>
      </c>
    </row>
  </sheetData>
  <mergeCells count="4">
    <mergeCell ref="A4:I4"/>
    <mergeCell ref="A2:I2"/>
    <mergeCell ref="A3:I3"/>
    <mergeCell ref="J23:K23"/>
  </mergeCells>
  <phoneticPr fontId="13" type="noConversion"/>
  <conditionalFormatting sqref="A2">
    <cfRule type="cellIs" dxfId="25" priority="1" stopIfTrue="1" operator="equal">
      <formula>"Input name of municipality in cover sheet"</formula>
    </cfRule>
  </conditionalFormatting>
  <conditionalFormatting sqref="A4:I4">
    <cfRule type="cellIs" dxfId="24" priority="2" stopIfTrue="1" operator="equal">
      <formula>"input financial year in cover sheet"</formula>
    </cfRule>
  </conditionalFormatting>
  <pageMargins left="0.74803149606299213" right="0.74803149606299213" top="0.98425196850393704" bottom="0.98425196850393704" header="0.51181102362204722" footer="0.51181102362204722"/>
  <pageSetup paperSize="9" firstPageNumber="4" orientation="portrait" useFirstPageNumber="1" r:id="rId1"/>
  <headerFooter alignWithMargins="0">
    <oddFooter>&amp;C144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3" r:id="rId4" name="Button 3">
              <controlPr defaultSize="0" print="0" autoFill="0" autoPict="0" macro="[0]!GotoPos">
                <anchor moveWithCells="1" sizeWithCells="1">
                  <from>
                    <xdr:col>9</xdr:col>
                    <xdr:colOff>0</xdr:colOff>
                    <xdr:row>7</xdr:row>
                    <xdr:rowOff>142875</xdr:rowOff>
                  </from>
                  <to>
                    <xdr:col>11</xdr:col>
                    <xdr:colOff>28575</xdr:colOff>
                    <xdr:row>9</xdr:row>
                    <xdr:rowOff>19050</xdr:rowOff>
                  </to>
                </anchor>
              </controlPr>
            </control>
          </mc:Choice>
        </mc:AlternateContent>
        <mc:AlternateContent xmlns:mc="http://schemas.openxmlformats.org/markup-compatibility/2006">
          <mc:Choice Requires="x14">
            <control shapeId="20484" r:id="rId5" name="Button 4">
              <controlPr defaultSize="0" print="0" autoFill="0" autoPict="0" macro="[0]!GotoPer">
                <anchor moveWithCells="1" sizeWithCells="1">
                  <from>
                    <xdr:col>9</xdr:col>
                    <xdr:colOff>0</xdr:colOff>
                    <xdr:row>10</xdr:row>
                    <xdr:rowOff>0</xdr:rowOff>
                  </from>
                  <to>
                    <xdr:col>11</xdr:col>
                    <xdr:colOff>28575</xdr:colOff>
                    <xdr:row>11</xdr:row>
                    <xdr:rowOff>38100</xdr:rowOff>
                  </to>
                </anchor>
              </controlPr>
            </control>
          </mc:Choice>
        </mc:AlternateContent>
        <mc:AlternateContent xmlns:mc="http://schemas.openxmlformats.org/markup-compatibility/2006">
          <mc:Choice Requires="x14">
            <control shapeId="20485" r:id="rId6" name="Button 5">
              <controlPr defaultSize="0" print="0" autoFill="0" autoPict="0" macro="[0]!GotoSCNA">
                <anchor moveWithCells="1" sizeWithCells="1">
                  <from>
                    <xdr:col>9</xdr:col>
                    <xdr:colOff>0</xdr:colOff>
                    <xdr:row>12</xdr:row>
                    <xdr:rowOff>0</xdr:rowOff>
                  </from>
                  <to>
                    <xdr:col>11</xdr:col>
                    <xdr:colOff>28575</xdr:colOff>
                    <xdr:row>13</xdr:row>
                    <xdr:rowOff>38100</xdr:rowOff>
                  </to>
                </anchor>
              </controlPr>
            </control>
          </mc:Choice>
        </mc:AlternateContent>
        <mc:AlternateContent xmlns:mc="http://schemas.openxmlformats.org/markup-compatibility/2006">
          <mc:Choice Requires="x14">
            <control shapeId="20486" r:id="rId7" name="Button 6">
              <controlPr defaultSize="0" print="0" autoFill="0" autoPict="0" macro="[0]!GotoCFS">
                <anchor moveWithCells="1" sizeWithCells="1">
                  <from>
                    <xdr:col>9</xdr:col>
                    <xdr:colOff>0</xdr:colOff>
                    <xdr:row>14</xdr:row>
                    <xdr:rowOff>0</xdr:rowOff>
                  </from>
                  <to>
                    <xdr:col>11</xdr:col>
                    <xdr:colOff>28575</xdr:colOff>
                    <xdr:row>15</xdr:row>
                    <xdr:rowOff>38100</xdr:rowOff>
                  </to>
                </anchor>
              </controlPr>
            </control>
          </mc:Choice>
        </mc:AlternateContent>
        <mc:AlternateContent xmlns:mc="http://schemas.openxmlformats.org/markup-compatibility/2006">
          <mc:Choice Requires="x14">
            <control shapeId="20487" r:id="rId8" name="Button 7">
              <controlPr defaultSize="0" print="0" autoFill="0" autoPict="0" macro="[0]!GotoAP">
                <anchor moveWithCells="1" sizeWithCells="1">
                  <from>
                    <xdr:col>9</xdr:col>
                    <xdr:colOff>0</xdr:colOff>
                    <xdr:row>20</xdr:row>
                    <xdr:rowOff>0</xdr:rowOff>
                  </from>
                  <to>
                    <xdr:col>11</xdr:col>
                    <xdr:colOff>28575</xdr:colOff>
                    <xdr:row>21</xdr:row>
                    <xdr:rowOff>38100</xdr:rowOff>
                  </to>
                </anchor>
              </controlPr>
            </control>
          </mc:Choice>
        </mc:AlternateContent>
        <mc:AlternateContent xmlns:mc="http://schemas.openxmlformats.org/markup-compatibility/2006">
          <mc:Choice Requires="x14">
            <control shapeId="20494" r:id="rId9" name="Button 14">
              <controlPr defaultSize="0" print="0" autoFill="0" autoPict="0" macro="[0]!GotoNotes">
                <anchor moveWithCells="1" sizeWithCells="1">
                  <from>
                    <xdr:col>11</xdr:col>
                    <xdr:colOff>114300</xdr:colOff>
                    <xdr:row>21</xdr:row>
                    <xdr:rowOff>133350</xdr:rowOff>
                  </from>
                  <to>
                    <xdr:col>14</xdr:col>
                    <xdr:colOff>38100</xdr:colOff>
                    <xdr:row>23</xdr:row>
                    <xdr:rowOff>9525</xdr:rowOff>
                  </to>
                </anchor>
              </controlPr>
            </control>
          </mc:Choice>
        </mc:AlternateContent>
        <mc:AlternateContent xmlns:mc="http://schemas.openxmlformats.org/markup-compatibility/2006">
          <mc:Choice Requires="x14">
            <control shapeId="20497" r:id="rId10" name="Drop Down 17">
              <controlPr defaultSize="0" autoLine="0" autoPict="0">
                <anchor moveWithCells="1">
                  <from>
                    <xdr:col>9</xdr:col>
                    <xdr:colOff>0</xdr:colOff>
                    <xdr:row>21</xdr:row>
                    <xdr:rowOff>133350</xdr:rowOff>
                  </from>
                  <to>
                    <xdr:col>12</xdr:col>
                    <xdr:colOff>600075</xdr:colOff>
                    <xdr:row>23</xdr:row>
                    <xdr:rowOff>9525</xdr:rowOff>
                  </to>
                </anchor>
              </controlPr>
            </control>
          </mc:Choice>
        </mc:AlternateContent>
        <mc:AlternateContent xmlns:mc="http://schemas.openxmlformats.org/markup-compatibility/2006">
          <mc:Choice Requires="x14">
            <control shapeId="20498" r:id="rId11" name="Button 18">
              <controlPr defaultSize="0" print="0" autoFill="0" autoPict="0" macro="[0]!GotoAppA">
                <anchor moveWithCells="1" sizeWithCells="1">
                  <from>
                    <xdr:col>9</xdr:col>
                    <xdr:colOff>0</xdr:colOff>
                    <xdr:row>23</xdr:row>
                    <xdr:rowOff>142875</xdr:rowOff>
                  </from>
                  <to>
                    <xdr:col>9</xdr:col>
                    <xdr:colOff>0</xdr:colOff>
                    <xdr:row>25</xdr:row>
                    <xdr:rowOff>0</xdr:rowOff>
                  </to>
                </anchor>
              </controlPr>
            </control>
          </mc:Choice>
        </mc:AlternateContent>
        <mc:AlternateContent xmlns:mc="http://schemas.openxmlformats.org/markup-compatibility/2006">
          <mc:Choice Requires="x14">
            <control shapeId="20499" r:id="rId12" name="Button 19">
              <controlPr defaultSize="0" print="0" autoFill="0" autoPict="0" macro="[0]!GotoAppB">
                <anchor moveWithCells="1" sizeWithCells="1">
                  <from>
                    <xdr:col>9</xdr:col>
                    <xdr:colOff>0</xdr:colOff>
                    <xdr:row>25</xdr:row>
                    <xdr:rowOff>0</xdr:rowOff>
                  </from>
                  <to>
                    <xdr:col>9</xdr:col>
                    <xdr:colOff>0</xdr:colOff>
                    <xdr:row>27</xdr:row>
                    <xdr:rowOff>19050</xdr:rowOff>
                  </to>
                </anchor>
              </controlPr>
            </control>
          </mc:Choice>
        </mc:AlternateContent>
        <mc:AlternateContent xmlns:mc="http://schemas.openxmlformats.org/markup-compatibility/2006">
          <mc:Choice Requires="x14">
            <control shapeId="20500" r:id="rId13" name="Button 20">
              <controlPr defaultSize="0" print="0" autoFill="0" autoPict="0" macro="[0]!GotoAppC">
                <anchor moveWithCells="1" sizeWithCells="1">
                  <from>
                    <xdr:col>9</xdr:col>
                    <xdr:colOff>0</xdr:colOff>
                    <xdr:row>27</xdr:row>
                    <xdr:rowOff>152400</xdr:rowOff>
                  </from>
                  <to>
                    <xdr:col>9</xdr:col>
                    <xdr:colOff>0</xdr:colOff>
                    <xdr:row>28</xdr:row>
                    <xdr:rowOff>0</xdr:rowOff>
                  </to>
                </anchor>
              </controlPr>
            </control>
          </mc:Choice>
        </mc:AlternateContent>
        <mc:AlternateContent xmlns:mc="http://schemas.openxmlformats.org/markup-compatibility/2006">
          <mc:Choice Requires="x14">
            <control shapeId="20501" r:id="rId14" name="Button 21">
              <controlPr defaultSize="0" print="0" autoFill="0" autoPict="0" macro="[0]!GotoAppD">
                <anchor moveWithCells="1" sizeWithCells="1">
                  <from>
                    <xdr:col>9</xdr:col>
                    <xdr:colOff>0</xdr:colOff>
                    <xdr:row>28</xdr:row>
                    <xdr:rowOff>0</xdr:rowOff>
                  </from>
                  <to>
                    <xdr:col>9</xdr:col>
                    <xdr:colOff>0</xdr:colOff>
                    <xdr:row>28</xdr:row>
                    <xdr:rowOff>0</xdr:rowOff>
                  </to>
                </anchor>
              </controlPr>
            </control>
          </mc:Choice>
        </mc:AlternateContent>
        <mc:AlternateContent xmlns:mc="http://schemas.openxmlformats.org/markup-compatibility/2006">
          <mc:Choice Requires="x14">
            <control shapeId="20502" r:id="rId15" name="Button 22">
              <controlPr defaultSize="0" print="0" autoFill="0" autoPict="0" macro="[0]!Sheet8.GotoAppA">
                <anchor moveWithCells="1" sizeWithCells="1">
                  <from>
                    <xdr:col>9</xdr:col>
                    <xdr:colOff>0</xdr:colOff>
                    <xdr:row>28</xdr:row>
                    <xdr:rowOff>0</xdr:rowOff>
                  </from>
                  <to>
                    <xdr:col>9</xdr:col>
                    <xdr:colOff>0</xdr:colOff>
                    <xdr:row>28</xdr:row>
                    <xdr:rowOff>0</xdr:rowOff>
                  </to>
                </anchor>
              </controlPr>
            </control>
          </mc:Choice>
        </mc:AlternateContent>
        <mc:AlternateContent xmlns:mc="http://schemas.openxmlformats.org/markup-compatibility/2006">
          <mc:Choice Requires="x14">
            <control shapeId="20503" r:id="rId16" name="Button 23">
              <controlPr defaultSize="0" print="0" autoFill="0" autoPict="0" macro="[0]!Sheet8.GotoAppA">
                <anchor moveWithCells="1" sizeWithCells="1">
                  <from>
                    <xdr:col>9</xdr:col>
                    <xdr:colOff>0</xdr:colOff>
                    <xdr:row>28</xdr:row>
                    <xdr:rowOff>0</xdr:rowOff>
                  </from>
                  <to>
                    <xdr:col>9</xdr:col>
                    <xdr:colOff>0</xdr:colOff>
                    <xdr:row>28</xdr:row>
                    <xdr:rowOff>0</xdr:rowOff>
                  </to>
                </anchor>
              </controlPr>
            </control>
          </mc:Choice>
        </mc:AlternateContent>
        <mc:AlternateContent xmlns:mc="http://schemas.openxmlformats.org/markup-compatibility/2006">
          <mc:Choice Requires="x14">
            <control shapeId="20504" r:id="rId17" name="Button 24">
              <controlPr defaultSize="0" print="0" autoFill="0" autoPict="0" macro="[0]!Sheet8.GotoAppA">
                <anchor moveWithCells="1" sizeWithCells="1">
                  <from>
                    <xdr:col>9</xdr:col>
                    <xdr:colOff>0</xdr:colOff>
                    <xdr:row>28</xdr:row>
                    <xdr:rowOff>0</xdr:rowOff>
                  </from>
                  <to>
                    <xdr:col>9</xdr:col>
                    <xdr:colOff>0</xdr:colOff>
                    <xdr:row>34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T50"/>
  <sheetViews>
    <sheetView view="pageLayout" topLeftCell="A23" zoomScaleNormal="100" zoomScaleSheetLayoutView="100" workbookViewId="0">
      <selection activeCell="J4" sqref="J4"/>
    </sheetView>
  </sheetViews>
  <sheetFormatPr defaultColWidth="9.140625" defaultRowHeight="12.75" x14ac:dyDescent="0.2"/>
  <cols>
    <col min="1" max="5" width="9.140625" style="99"/>
    <col min="6" max="6" width="16.5703125" style="99" customWidth="1"/>
    <col min="7" max="7" width="5.85546875" style="99" customWidth="1"/>
    <col min="8" max="9" width="18" style="99" customWidth="1"/>
    <col min="10" max="10" width="11.28515625" style="99" bestFit="1" customWidth="1"/>
    <col min="11" max="11" width="9.140625" style="99"/>
    <col min="12" max="12" width="5.85546875" style="99" customWidth="1"/>
    <col min="13" max="18" width="9.140625" style="99"/>
    <col min="19" max="19" width="2.85546875" style="127" hidden="1" customWidth="1"/>
    <col min="20" max="20" width="53.7109375" style="127" hidden="1" customWidth="1"/>
    <col min="21" max="16384" width="9.140625" style="99"/>
  </cols>
  <sheetData>
    <row r="1" spans="1:20" x14ac:dyDescent="0.2">
      <c r="A1" s="219"/>
      <c r="B1" s="770"/>
      <c r="C1" s="771"/>
      <c r="D1" s="771"/>
      <c r="E1" s="771"/>
      <c r="F1" s="771"/>
      <c r="G1" s="771"/>
      <c r="H1" s="771"/>
      <c r="I1" s="771"/>
      <c r="J1" s="219"/>
      <c r="S1" s="769" t="s">
        <v>488</v>
      </c>
      <c r="T1" s="769"/>
    </row>
    <row r="3" spans="1:20" x14ac:dyDescent="0.2">
      <c r="B3" s="774" t="s">
        <v>626</v>
      </c>
      <c r="C3" s="775"/>
      <c r="D3" s="775"/>
      <c r="E3" s="775"/>
      <c r="F3" s="775"/>
      <c r="G3" s="775"/>
      <c r="H3" s="775"/>
      <c r="I3" s="776"/>
      <c r="S3" s="127">
        <v>1</v>
      </c>
      <c r="T3" s="127" t="s">
        <v>494</v>
      </c>
    </row>
    <row r="4" spans="1:20" x14ac:dyDescent="0.2">
      <c r="B4" s="766" t="s">
        <v>195</v>
      </c>
      <c r="C4" s="767"/>
      <c r="D4" s="767"/>
      <c r="E4" s="767"/>
      <c r="F4" s="767"/>
      <c r="G4" s="767"/>
      <c r="H4" s="767"/>
      <c r="I4" s="768"/>
    </row>
    <row r="5" spans="1:20" x14ac:dyDescent="0.2">
      <c r="B5" s="766" t="s">
        <v>1180</v>
      </c>
      <c r="C5" s="767"/>
      <c r="D5" s="767"/>
      <c r="E5" s="767"/>
      <c r="F5" s="767"/>
      <c r="G5" s="767"/>
      <c r="H5" s="767"/>
      <c r="I5" s="768"/>
      <c r="S5" s="127">
        <v>2</v>
      </c>
      <c r="T5" s="127" t="s">
        <v>495</v>
      </c>
    </row>
    <row r="6" spans="1:20" ht="13.5" thickBot="1" x14ac:dyDescent="0.25">
      <c r="B6" s="294"/>
      <c r="C6" s="286"/>
      <c r="D6" s="286"/>
      <c r="E6" s="286"/>
      <c r="F6" s="286"/>
      <c r="G6" s="292" t="s">
        <v>199</v>
      </c>
      <c r="H6" s="288" t="s">
        <v>1168</v>
      </c>
      <c r="I6" s="293" t="s">
        <v>953</v>
      </c>
      <c r="S6" s="127">
        <v>3</v>
      </c>
      <c r="T6" s="127" t="s">
        <v>496</v>
      </c>
    </row>
    <row r="7" spans="1:20" x14ac:dyDescent="0.2">
      <c r="B7" s="148"/>
      <c r="C7" s="138"/>
      <c r="D7" s="138"/>
      <c r="E7" s="138"/>
      <c r="F7" s="138"/>
      <c r="G7" s="130"/>
      <c r="H7" s="304" t="s">
        <v>1146</v>
      </c>
      <c r="I7" s="305" t="s">
        <v>1146</v>
      </c>
      <c r="S7" s="127">
        <v>4</v>
      </c>
      <c r="T7" s="127" t="s">
        <v>553</v>
      </c>
    </row>
    <row r="8" spans="1:20" ht="12.75" customHeight="1" x14ac:dyDescent="0.2">
      <c r="B8" s="132" t="s">
        <v>180</v>
      </c>
      <c r="C8" s="138"/>
      <c r="D8" s="138"/>
      <c r="E8" s="138"/>
      <c r="F8" s="138"/>
      <c r="G8" s="138"/>
      <c r="H8" s="138"/>
      <c r="I8" s="295"/>
      <c r="M8" s="772"/>
      <c r="N8" s="772"/>
      <c r="O8" s="772"/>
      <c r="P8" s="772"/>
      <c r="Q8" s="772"/>
    </row>
    <row r="9" spans="1:20" x14ac:dyDescent="0.2">
      <c r="B9" s="132" t="s">
        <v>185</v>
      </c>
      <c r="C9" s="138"/>
      <c r="D9" s="138"/>
      <c r="E9" s="138"/>
      <c r="F9" s="138"/>
      <c r="G9" s="138"/>
      <c r="H9" s="138"/>
      <c r="I9" s="295"/>
      <c r="M9" s="772"/>
      <c r="N9" s="772"/>
      <c r="O9" s="772"/>
      <c r="P9" s="772"/>
      <c r="Q9" s="772"/>
    </row>
    <row r="10" spans="1:20" x14ac:dyDescent="0.2">
      <c r="B10" s="148" t="s">
        <v>182</v>
      </c>
      <c r="C10" s="138"/>
      <c r="D10" s="138"/>
      <c r="E10" s="138"/>
      <c r="F10" s="138"/>
      <c r="G10" s="190">
        <f>'Notes_2 to 5'!A9</f>
        <v>2</v>
      </c>
      <c r="H10" s="237">
        <v>98382.5</v>
      </c>
      <c r="I10" s="149">
        <v>123671</v>
      </c>
      <c r="J10" s="261"/>
      <c r="M10" s="772"/>
      <c r="N10" s="772"/>
      <c r="O10" s="772"/>
      <c r="P10" s="772"/>
      <c r="Q10" s="772"/>
    </row>
    <row r="11" spans="1:20" hidden="1" x14ac:dyDescent="0.2">
      <c r="B11" s="148" t="s">
        <v>183</v>
      </c>
      <c r="C11" s="138"/>
      <c r="D11" s="138"/>
      <c r="E11" s="138"/>
      <c r="F11" s="138"/>
      <c r="G11" s="190">
        <v>4</v>
      </c>
      <c r="H11" s="296">
        <v>0</v>
      </c>
      <c r="I11" s="149">
        <v>0</v>
      </c>
      <c r="M11" s="772"/>
      <c r="N11" s="772"/>
      <c r="O11" s="772"/>
      <c r="P11" s="772"/>
      <c r="Q11" s="772"/>
      <c r="S11" s="99"/>
      <c r="T11" s="99"/>
    </row>
    <row r="12" spans="1:20" x14ac:dyDescent="0.2">
      <c r="B12" s="148" t="s">
        <v>457</v>
      </c>
      <c r="C12" s="138"/>
      <c r="D12" s="138"/>
      <c r="E12" s="138"/>
      <c r="F12" s="138"/>
      <c r="G12" s="190">
        <f>'Notes_2 to 5'!A23</f>
        <v>3</v>
      </c>
      <c r="H12" s="237">
        <v>1737141.31</v>
      </c>
      <c r="I12" s="149">
        <v>806729</v>
      </c>
      <c r="J12" s="261"/>
      <c r="M12" s="772"/>
      <c r="N12" s="772"/>
      <c r="O12" s="772"/>
      <c r="P12" s="772"/>
      <c r="Q12" s="772"/>
      <c r="S12" s="99"/>
      <c r="T12" s="99"/>
    </row>
    <row r="13" spans="1:20" hidden="1" x14ac:dyDescent="0.2">
      <c r="B13" s="148" t="s">
        <v>1185</v>
      </c>
      <c r="C13" s="138"/>
      <c r="D13" s="138"/>
      <c r="E13" s="138"/>
      <c r="F13" s="138"/>
      <c r="G13" s="190" t="e">
        <f>'Notes_2 to 5'!#REF!</f>
        <v>#REF!</v>
      </c>
      <c r="H13" s="237">
        <v>0</v>
      </c>
      <c r="I13" s="149"/>
      <c r="M13" s="297"/>
      <c r="N13" s="297"/>
      <c r="O13" s="297"/>
      <c r="P13" s="297"/>
      <c r="Q13" s="297"/>
      <c r="S13" s="99"/>
      <c r="T13" s="99"/>
    </row>
    <row r="14" spans="1:20" x14ac:dyDescent="0.2">
      <c r="B14" s="148" t="s">
        <v>462</v>
      </c>
      <c r="C14" s="138"/>
      <c r="D14" s="138"/>
      <c r="E14" s="138"/>
      <c r="F14" s="138"/>
      <c r="G14" s="190">
        <f>'Notes_2 to 5'!A177</f>
        <v>4</v>
      </c>
      <c r="H14" s="237">
        <v>856851.44</v>
      </c>
      <c r="I14" s="149">
        <v>979901</v>
      </c>
      <c r="M14" s="297"/>
      <c r="N14" s="297"/>
      <c r="O14" s="297"/>
      <c r="P14" s="297"/>
      <c r="Q14" s="297"/>
    </row>
    <row r="15" spans="1:20" x14ac:dyDescent="0.2">
      <c r="B15" s="148" t="s">
        <v>1186</v>
      </c>
      <c r="C15" s="138"/>
      <c r="D15" s="138"/>
      <c r="E15" s="138"/>
      <c r="F15" s="138"/>
      <c r="G15" s="190">
        <f>'Notes_2 to 5'!A226</f>
        <v>5</v>
      </c>
      <c r="H15" s="237">
        <v>769595</v>
      </c>
      <c r="I15" s="149">
        <v>1819068</v>
      </c>
      <c r="M15" s="297"/>
      <c r="N15" s="297"/>
      <c r="O15" s="297"/>
      <c r="P15" s="297"/>
      <c r="Q15" s="297"/>
    </row>
    <row r="16" spans="1:20" x14ac:dyDescent="0.2">
      <c r="B16" s="148"/>
      <c r="C16" s="138"/>
      <c r="D16" s="138"/>
      <c r="E16" s="138"/>
      <c r="F16" s="138"/>
      <c r="G16" s="190"/>
      <c r="H16" s="237"/>
      <c r="I16" s="149"/>
      <c r="M16" s="297"/>
      <c r="N16" s="297"/>
      <c r="O16" s="297"/>
      <c r="P16" s="297"/>
      <c r="Q16" s="297"/>
    </row>
    <row r="17" spans="2:20" x14ac:dyDescent="0.2">
      <c r="B17" s="132" t="s">
        <v>184</v>
      </c>
      <c r="C17" s="138"/>
      <c r="D17" s="138"/>
      <c r="E17" s="138"/>
      <c r="F17" s="138"/>
      <c r="G17" s="190"/>
      <c r="H17" s="237"/>
      <c r="I17" s="149"/>
      <c r="M17" s="220"/>
      <c r="N17" s="220"/>
      <c r="O17" s="220"/>
      <c r="P17" s="220"/>
      <c r="Q17" s="220"/>
    </row>
    <row r="18" spans="2:20" x14ac:dyDescent="0.2">
      <c r="B18" s="148" t="s">
        <v>239</v>
      </c>
      <c r="C18" s="138"/>
      <c r="D18" s="138"/>
      <c r="E18" s="138"/>
      <c r="F18" s="138"/>
      <c r="G18" s="190">
        <v>6</v>
      </c>
      <c r="H18" s="237">
        <v>20095301.54385696</v>
      </c>
      <c r="I18" s="149">
        <v>22261494.204566386</v>
      </c>
      <c r="M18" s="773"/>
      <c r="N18" s="773"/>
      <c r="O18" s="773"/>
      <c r="P18" s="773"/>
      <c r="Q18" s="773"/>
    </row>
    <row r="19" spans="2:20" x14ac:dyDescent="0.2">
      <c r="B19" s="148" t="s">
        <v>187</v>
      </c>
      <c r="C19" s="138"/>
      <c r="D19" s="138"/>
      <c r="E19" s="138"/>
      <c r="F19" s="138"/>
      <c r="G19" s="190">
        <f>'Note 7'!A8</f>
        <v>7</v>
      </c>
      <c r="H19" s="237">
        <v>0</v>
      </c>
      <c r="I19" s="149">
        <v>0</v>
      </c>
      <c r="M19" s="773"/>
      <c r="N19" s="773"/>
      <c r="O19" s="773"/>
      <c r="P19" s="773"/>
      <c r="Q19" s="773"/>
    </row>
    <row r="20" spans="2:20" x14ac:dyDescent="0.2">
      <c r="B20" s="148"/>
      <c r="C20" s="138"/>
      <c r="D20" s="138"/>
      <c r="E20" s="138"/>
      <c r="F20" s="138"/>
      <c r="G20" s="190"/>
      <c r="H20" s="237"/>
      <c r="I20" s="149"/>
      <c r="M20" s="773"/>
      <c r="N20" s="773"/>
      <c r="O20" s="773"/>
      <c r="P20" s="773"/>
      <c r="Q20" s="773"/>
    </row>
    <row r="21" spans="2:20" x14ac:dyDescent="0.2">
      <c r="B21" s="132" t="s">
        <v>188</v>
      </c>
      <c r="C21" s="130"/>
      <c r="D21" s="130"/>
      <c r="E21" s="130"/>
      <c r="F21" s="130"/>
      <c r="G21" s="304"/>
      <c r="H21" s="97">
        <v>23557271.79385696</v>
      </c>
      <c r="I21" s="142">
        <v>25990863.204566386</v>
      </c>
      <c r="M21" s="773"/>
      <c r="N21" s="773"/>
      <c r="O21" s="773"/>
      <c r="P21" s="773"/>
      <c r="Q21" s="773"/>
    </row>
    <row r="22" spans="2:20" x14ac:dyDescent="0.2">
      <c r="B22" s="148"/>
      <c r="C22" s="138"/>
      <c r="D22" s="138"/>
      <c r="E22" s="138"/>
      <c r="F22" s="138"/>
      <c r="G22" s="190"/>
      <c r="H22" s="237"/>
      <c r="I22" s="149"/>
      <c r="M22" s="773"/>
      <c r="N22" s="773"/>
      <c r="O22" s="773"/>
      <c r="P22" s="773"/>
      <c r="Q22" s="773"/>
    </row>
    <row r="23" spans="2:20" x14ac:dyDescent="0.2">
      <c r="B23" s="132" t="s">
        <v>189</v>
      </c>
      <c r="C23" s="138"/>
      <c r="D23" s="138"/>
      <c r="E23" s="138"/>
      <c r="F23" s="138"/>
      <c r="G23" s="190"/>
      <c r="H23" s="237"/>
      <c r="I23" s="149"/>
      <c r="M23" s="773"/>
      <c r="N23" s="773"/>
      <c r="O23" s="773"/>
      <c r="P23" s="773"/>
      <c r="Q23" s="773"/>
    </row>
    <row r="24" spans="2:20" x14ac:dyDescent="0.2">
      <c r="B24" s="132" t="s">
        <v>190</v>
      </c>
      <c r="C24" s="138"/>
      <c r="D24" s="138"/>
      <c r="E24" s="138"/>
      <c r="F24" s="138"/>
      <c r="G24" s="190"/>
      <c r="H24" s="237"/>
      <c r="I24" s="149"/>
      <c r="M24" s="773"/>
      <c r="N24" s="773"/>
      <c r="O24" s="773"/>
      <c r="P24" s="773"/>
      <c r="Q24" s="773"/>
      <c r="S24" s="127">
        <v>7</v>
      </c>
      <c r="T24" s="127" t="s">
        <v>267</v>
      </c>
    </row>
    <row r="25" spans="2:20" hidden="1" x14ac:dyDescent="0.2">
      <c r="B25" s="148" t="s">
        <v>1187</v>
      </c>
      <c r="C25" s="138"/>
      <c r="D25" s="138"/>
      <c r="E25" s="138"/>
      <c r="F25" s="138"/>
      <c r="G25" s="190" t="e">
        <f>'Note 8 - 36'!#REF!</f>
        <v>#REF!</v>
      </c>
      <c r="H25" s="237" t="e">
        <v>#REF!</v>
      </c>
      <c r="I25" s="149" t="e">
        <v>#REF!</v>
      </c>
      <c r="M25" s="773"/>
      <c r="N25" s="773"/>
      <c r="O25" s="773"/>
      <c r="P25" s="773"/>
      <c r="Q25" s="773"/>
    </row>
    <row r="26" spans="2:20" x14ac:dyDescent="0.2">
      <c r="B26" s="148" t="s">
        <v>790</v>
      </c>
      <c r="C26" s="138"/>
      <c r="D26" s="138"/>
      <c r="E26" s="138"/>
      <c r="F26" s="138"/>
      <c r="G26" s="190">
        <f>'Note 8 - 36'!A20</f>
        <v>8</v>
      </c>
      <c r="H26" s="237">
        <v>5542848.0499999998</v>
      </c>
      <c r="I26" s="149">
        <v>6233977.46</v>
      </c>
      <c r="M26" s="773"/>
      <c r="N26" s="773"/>
      <c r="O26" s="773"/>
      <c r="P26" s="773"/>
      <c r="Q26" s="773"/>
    </row>
    <row r="27" spans="2:20" x14ac:dyDescent="0.2">
      <c r="B27" s="148" t="s">
        <v>957</v>
      </c>
      <c r="C27" s="138"/>
      <c r="D27" s="138"/>
      <c r="E27" s="138"/>
      <c r="F27" s="138"/>
      <c r="G27" s="190">
        <f>'Note 8 - 36'!A79</f>
        <v>9</v>
      </c>
      <c r="H27" s="237">
        <v>1699499.13</v>
      </c>
      <c r="I27" s="149">
        <v>1992053</v>
      </c>
      <c r="K27" s="261"/>
      <c r="M27" s="773"/>
      <c r="N27" s="773"/>
      <c r="O27" s="773"/>
      <c r="P27" s="773"/>
      <c r="Q27" s="773"/>
    </row>
    <row r="28" spans="2:20" x14ac:dyDescent="0.2">
      <c r="B28" s="148" t="s">
        <v>992</v>
      </c>
      <c r="C28" s="138"/>
      <c r="D28" s="138"/>
      <c r="E28" s="138"/>
      <c r="F28" s="138"/>
      <c r="G28" s="190">
        <f>'Note 8 - 36'!A126</f>
        <v>10</v>
      </c>
      <c r="H28" s="237">
        <v>260000</v>
      </c>
      <c r="I28" s="149">
        <v>237000</v>
      </c>
      <c r="J28" s="261"/>
      <c r="M28" s="773"/>
      <c r="N28" s="773"/>
      <c r="O28" s="773"/>
      <c r="P28" s="773"/>
      <c r="Q28" s="773"/>
    </row>
    <row r="29" spans="2:20" x14ac:dyDescent="0.2">
      <c r="B29" s="132" t="s">
        <v>196</v>
      </c>
      <c r="C29" s="138"/>
      <c r="D29" s="138"/>
      <c r="E29" s="138"/>
      <c r="F29" s="138"/>
      <c r="G29" s="190"/>
      <c r="H29" s="237"/>
      <c r="I29" s="149"/>
      <c r="M29" s="138"/>
      <c r="N29" s="138"/>
      <c r="O29" s="138"/>
      <c r="P29" s="138"/>
      <c r="Q29" s="138"/>
    </row>
    <row r="30" spans="2:20" x14ac:dyDescent="0.2">
      <c r="B30" s="148" t="s">
        <v>992</v>
      </c>
      <c r="C30" s="138"/>
      <c r="D30" s="138"/>
      <c r="E30" s="138"/>
      <c r="F30" s="138"/>
      <c r="G30" s="190">
        <f>'Note 8 - 36'!A126</f>
        <v>10</v>
      </c>
      <c r="H30" s="237">
        <v>1113000</v>
      </c>
      <c r="I30" s="149">
        <v>879000</v>
      </c>
      <c r="J30" s="261"/>
      <c r="M30" s="772"/>
      <c r="N30" s="772"/>
      <c r="O30" s="772"/>
      <c r="P30" s="772"/>
      <c r="Q30" s="772"/>
    </row>
    <row r="31" spans="2:20" x14ac:dyDescent="0.2">
      <c r="B31" s="148"/>
      <c r="C31" s="138"/>
      <c r="D31" s="138"/>
      <c r="E31" s="138"/>
      <c r="F31" s="138"/>
      <c r="G31" s="190"/>
      <c r="H31" s="237"/>
      <c r="I31" s="149"/>
      <c r="M31" s="772"/>
      <c r="N31" s="772"/>
      <c r="O31" s="772"/>
      <c r="P31" s="772"/>
      <c r="Q31" s="772"/>
    </row>
    <row r="32" spans="2:20" x14ac:dyDescent="0.2">
      <c r="B32" s="132"/>
      <c r="C32" s="138"/>
      <c r="D32" s="138"/>
      <c r="E32" s="138"/>
      <c r="F32" s="138"/>
      <c r="G32" s="190"/>
      <c r="H32" s="237"/>
      <c r="I32" s="149"/>
      <c r="M32" s="772"/>
      <c r="N32" s="772"/>
      <c r="O32" s="772"/>
      <c r="P32" s="772"/>
      <c r="Q32" s="772"/>
    </row>
    <row r="33" spans="2:20" x14ac:dyDescent="0.2">
      <c r="B33" s="132" t="s">
        <v>191</v>
      </c>
      <c r="C33" s="138"/>
      <c r="D33" s="138"/>
      <c r="E33" s="138"/>
      <c r="F33" s="138"/>
      <c r="G33" s="190"/>
      <c r="H33" s="97">
        <v>8615347.1799999997</v>
      </c>
      <c r="I33" s="142">
        <v>9342030.4600000009</v>
      </c>
      <c r="M33" s="138"/>
      <c r="N33" s="138"/>
      <c r="O33" s="138"/>
      <c r="P33" s="138"/>
      <c r="Q33" s="138"/>
    </row>
    <row r="34" spans="2:20" s="221" customFormat="1" x14ac:dyDescent="0.2">
      <c r="B34" s="132"/>
      <c r="C34" s="138"/>
      <c r="D34" s="138"/>
      <c r="E34" s="138"/>
      <c r="F34" s="138"/>
      <c r="G34" s="190"/>
      <c r="H34" s="237"/>
      <c r="I34" s="149"/>
      <c r="J34" s="99"/>
      <c r="M34" s="130"/>
      <c r="N34" s="130"/>
      <c r="O34" s="130"/>
      <c r="P34" s="130"/>
      <c r="Q34" s="130"/>
      <c r="S34" s="222"/>
      <c r="T34" s="222"/>
    </row>
    <row r="35" spans="2:20" ht="13.5" thickBot="1" x14ac:dyDescent="0.25">
      <c r="B35" s="132" t="s">
        <v>192</v>
      </c>
      <c r="C35" s="130"/>
      <c r="D35" s="130"/>
      <c r="E35" s="130"/>
      <c r="F35" s="130"/>
      <c r="G35" s="304"/>
      <c r="H35" s="153">
        <v>14941924.61385696</v>
      </c>
      <c r="I35" s="154">
        <v>16648832.744566385</v>
      </c>
      <c r="M35" s="138"/>
      <c r="N35" s="138"/>
      <c r="O35" s="138"/>
      <c r="P35" s="138"/>
      <c r="Q35" s="138"/>
    </row>
    <row r="36" spans="2:20" ht="26.25" customHeight="1" thickTop="1" x14ac:dyDescent="0.2">
      <c r="B36" s="132"/>
      <c r="C36" s="130"/>
      <c r="D36" s="130"/>
      <c r="E36" s="130"/>
      <c r="F36" s="130"/>
      <c r="G36" s="304"/>
      <c r="H36" s="199"/>
      <c r="I36" s="202"/>
      <c r="M36" s="138"/>
      <c r="N36" s="138"/>
      <c r="O36" s="138"/>
      <c r="P36" s="138"/>
      <c r="Q36" s="138"/>
    </row>
    <row r="37" spans="2:20" x14ac:dyDescent="0.2">
      <c r="B37" s="132" t="s">
        <v>193</v>
      </c>
      <c r="C37" s="138"/>
      <c r="D37" s="138"/>
      <c r="E37" s="138"/>
      <c r="F37" s="138"/>
      <c r="G37" s="190"/>
      <c r="H37" s="237"/>
      <c r="I37" s="149"/>
      <c r="J37" s="221"/>
      <c r="M37" s="138"/>
      <c r="N37" s="138"/>
      <c r="O37" s="138"/>
      <c r="P37" s="138"/>
      <c r="Q37" s="138"/>
    </row>
    <row r="38" spans="2:20" x14ac:dyDescent="0.2">
      <c r="B38" s="148" t="s">
        <v>951</v>
      </c>
      <c r="C38" s="138"/>
      <c r="D38" s="138"/>
      <c r="E38" s="138"/>
      <c r="F38" s="138"/>
      <c r="G38" s="190"/>
      <c r="H38" s="237">
        <v>14941924.61385696</v>
      </c>
      <c r="I38" s="149">
        <v>16648832.744566385</v>
      </c>
      <c r="M38" s="138"/>
      <c r="N38" s="138"/>
      <c r="O38" s="138"/>
      <c r="P38" s="138"/>
      <c r="Q38" s="138"/>
    </row>
    <row r="39" spans="2:20" x14ac:dyDescent="0.2">
      <c r="B39" s="148"/>
      <c r="C39" s="138"/>
      <c r="D39" s="138"/>
      <c r="E39" s="138"/>
      <c r="F39" s="138"/>
      <c r="G39" s="190"/>
      <c r="H39" s="268"/>
      <c r="I39" s="298"/>
      <c r="M39" s="138"/>
      <c r="N39" s="138"/>
      <c r="O39" s="138"/>
      <c r="P39" s="138"/>
      <c r="Q39" s="138"/>
    </row>
    <row r="40" spans="2:20" x14ac:dyDescent="0.2">
      <c r="B40" s="132" t="s">
        <v>194</v>
      </c>
      <c r="C40" s="138"/>
      <c r="D40" s="138"/>
      <c r="E40" s="138"/>
      <c r="F40" s="138"/>
      <c r="G40" s="190"/>
      <c r="H40" s="237"/>
      <c r="I40" s="149"/>
      <c r="M40" s="138"/>
      <c r="N40" s="138"/>
      <c r="O40" s="138"/>
      <c r="P40" s="138"/>
      <c r="Q40" s="138"/>
    </row>
    <row r="41" spans="2:20" x14ac:dyDescent="0.2">
      <c r="B41" s="148"/>
      <c r="C41" s="138"/>
      <c r="D41" s="138"/>
      <c r="E41" s="138"/>
      <c r="F41" s="138"/>
      <c r="G41" s="190"/>
      <c r="H41" s="97">
        <v>14941925</v>
      </c>
      <c r="I41" s="142">
        <v>16648833</v>
      </c>
      <c r="M41" s="138"/>
      <c r="N41" s="138"/>
      <c r="O41" s="138"/>
      <c r="P41" s="138"/>
      <c r="Q41" s="138"/>
    </row>
    <row r="42" spans="2:20" x14ac:dyDescent="0.2">
      <c r="B42" s="299"/>
      <c r="C42" s="300"/>
      <c r="D42" s="300"/>
      <c r="E42" s="300"/>
      <c r="F42" s="300">
        <v>145</v>
      </c>
      <c r="G42" s="300"/>
      <c r="H42" s="277"/>
      <c r="I42" s="301"/>
    </row>
    <row r="43" spans="2:20" x14ac:dyDescent="0.2">
      <c r="H43" s="242"/>
      <c r="I43" s="242"/>
      <c r="J43" s="262"/>
    </row>
    <row r="44" spans="2:20" x14ac:dyDescent="0.2">
      <c r="H44" s="242"/>
      <c r="I44" s="242"/>
    </row>
    <row r="45" spans="2:20" x14ac:dyDescent="0.2">
      <c r="H45" s="242"/>
      <c r="I45" s="242"/>
    </row>
    <row r="46" spans="2:20" x14ac:dyDescent="0.2">
      <c r="E46" s="143"/>
      <c r="F46" s="160"/>
      <c r="H46" s="242">
        <v>-0.3861430399119854</v>
      </c>
      <c r="I46" s="242">
        <v>-0.25543361529707909</v>
      </c>
    </row>
    <row r="47" spans="2:20" x14ac:dyDescent="0.2">
      <c r="H47" s="242"/>
      <c r="I47" s="242"/>
    </row>
    <row r="50" spans="8:9" x14ac:dyDescent="0.2">
      <c r="H50" s="160"/>
      <c r="I50" s="160"/>
    </row>
  </sheetData>
  <mergeCells count="8">
    <mergeCell ref="B5:I5"/>
    <mergeCell ref="S1:T1"/>
    <mergeCell ref="B1:I1"/>
    <mergeCell ref="M30:Q32"/>
    <mergeCell ref="M8:Q12"/>
    <mergeCell ref="M18:Q28"/>
    <mergeCell ref="B3:I3"/>
    <mergeCell ref="B4:I4"/>
  </mergeCells>
  <phoneticPr fontId="13" type="noConversion"/>
  <conditionalFormatting sqref="B3:I3">
    <cfRule type="cellIs" dxfId="23" priority="1" stopIfTrue="1" operator="equal">
      <formula>"Input name of municipality in cover sheet"</formula>
    </cfRule>
  </conditionalFormatting>
  <conditionalFormatting sqref="B5:I5">
    <cfRule type="cellIs" dxfId="22" priority="2" stopIfTrue="1" operator="equal">
      <formula>"input financial year in cover sheet"</formula>
    </cfRule>
  </conditionalFormatting>
  <pageMargins left="0.74803149606299213" right="0.74803149606299213" top="0.98425196850393704" bottom="0.98425196850393704" header="0.51181102362204722" footer="0.51181102362204722"/>
  <pageSetup paperSize="9" scale="76" firstPageNumber="5"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T48"/>
  <sheetViews>
    <sheetView view="pageBreakPreview" topLeftCell="A20" zoomScaleSheetLayoutView="100" workbookViewId="0">
      <selection activeCell="F33" sqref="F33"/>
    </sheetView>
  </sheetViews>
  <sheetFormatPr defaultColWidth="9.140625" defaultRowHeight="12.75" x14ac:dyDescent="0.2"/>
  <cols>
    <col min="1" max="4" width="9.140625" style="99"/>
    <col min="5" max="5" width="11.28515625" style="99" bestFit="1" customWidth="1"/>
    <col min="6" max="6" width="16.5703125" style="99" customWidth="1"/>
    <col min="7" max="7" width="5.85546875" style="99" customWidth="1"/>
    <col min="8" max="9" width="18" style="99" customWidth="1"/>
    <col min="10" max="10" width="13" style="99" bestFit="1" customWidth="1"/>
    <col min="11" max="11" width="11.28515625" style="99" bestFit="1" customWidth="1"/>
    <col min="12" max="18" width="9.140625" style="99"/>
    <col min="19" max="19" width="2" style="127" hidden="1" customWidth="1"/>
    <col min="20" max="20" width="41.42578125" style="127" hidden="1" customWidth="1"/>
    <col min="21" max="16384" width="9.140625" style="99"/>
  </cols>
  <sheetData>
    <row r="1" spans="2:20" x14ac:dyDescent="0.2">
      <c r="B1" s="770"/>
      <c r="C1" s="771"/>
      <c r="D1" s="771"/>
      <c r="E1" s="771"/>
      <c r="F1" s="771"/>
      <c r="G1" s="771"/>
      <c r="H1" s="771"/>
      <c r="I1" s="771"/>
      <c r="S1" s="769" t="s">
        <v>488</v>
      </c>
      <c r="T1" s="769"/>
    </row>
    <row r="3" spans="2:20" x14ac:dyDescent="0.2">
      <c r="B3" s="774" t="s">
        <v>626</v>
      </c>
      <c r="C3" s="775"/>
      <c r="D3" s="775"/>
      <c r="E3" s="775"/>
      <c r="F3" s="775"/>
      <c r="G3" s="775"/>
      <c r="H3" s="775"/>
      <c r="I3" s="776"/>
      <c r="S3" s="127">
        <v>1</v>
      </c>
      <c r="T3" s="127" t="s">
        <v>494</v>
      </c>
    </row>
    <row r="4" spans="2:20" x14ac:dyDescent="0.2">
      <c r="B4" s="766" t="s">
        <v>271</v>
      </c>
      <c r="C4" s="767"/>
      <c r="D4" s="767"/>
      <c r="E4" s="767"/>
      <c r="F4" s="767"/>
      <c r="G4" s="767"/>
      <c r="H4" s="767"/>
      <c r="I4" s="768"/>
    </row>
    <row r="5" spans="2:20" x14ac:dyDescent="0.2">
      <c r="B5" s="766" t="str">
        <f>Index!A4</f>
        <v>for the period ended 30 June 2014</v>
      </c>
      <c r="C5" s="767"/>
      <c r="D5" s="767"/>
      <c r="E5" s="767"/>
      <c r="F5" s="767"/>
      <c r="G5" s="767"/>
      <c r="H5" s="767"/>
      <c r="I5" s="768"/>
      <c r="S5" s="127">
        <v>2</v>
      </c>
      <c r="T5" s="127" t="s">
        <v>495</v>
      </c>
    </row>
    <row r="6" spans="2:20" ht="13.5" thickBot="1" x14ac:dyDescent="0.25">
      <c r="B6" s="294"/>
      <c r="C6" s="286"/>
      <c r="D6" s="286"/>
      <c r="E6" s="286"/>
      <c r="F6" s="286"/>
      <c r="G6" s="292" t="s">
        <v>199</v>
      </c>
      <c r="H6" s="288" t="s">
        <v>1168</v>
      </c>
      <c r="I6" s="293" t="s">
        <v>953</v>
      </c>
      <c r="S6" s="127">
        <v>3</v>
      </c>
      <c r="T6" s="127" t="s">
        <v>496</v>
      </c>
    </row>
    <row r="7" spans="2:20" ht="12.75" customHeight="1" x14ac:dyDescent="0.2">
      <c r="B7" s="132"/>
      <c r="C7" s="138"/>
      <c r="D7" s="138"/>
      <c r="E7" s="138"/>
      <c r="F7" s="138"/>
      <c r="G7" s="138"/>
      <c r="H7" s="304" t="s">
        <v>1146</v>
      </c>
      <c r="I7" s="305" t="s">
        <v>1146</v>
      </c>
      <c r="M7" s="777"/>
      <c r="N7" s="777"/>
      <c r="O7" s="777"/>
      <c r="P7" s="777"/>
      <c r="Q7" s="777"/>
      <c r="S7" s="127">
        <v>4</v>
      </c>
      <c r="T7" s="127" t="s">
        <v>553</v>
      </c>
    </row>
    <row r="8" spans="2:20" x14ac:dyDescent="0.2">
      <c r="B8" s="132"/>
      <c r="C8" s="138"/>
      <c r="D8" s="138"/>
      <c r="E8" s="138"/>
      <c r="F8" s="138"/>
      <c r="G8" s="138"/>
      <c r="H8" s="138"/>
      <c r="I8" s="189"/>
      <c r="M8" s="777"/>
      <c r="N8" s="777"/>
      <c r="O8" s="777"/>
      <c r="P8" s="777"/>
      <c r="Q8" s="777"/>
    </row>
    <row r="9" spans="2:20" x14ac:dyDescent="0.2">
      <c r="B9" s="132" t="s">
        <v>88</v>
      </c>
      <c r="C9" s="138"/>
      <c r="D9" s="138"/>
      <c r="E9" s="138"/>
      <c r="F9" s="138"/>
      <c r="G9" s="138"/>
      <c r="H9" s="138"/>
      <c r="I9" s="295"/>
      <c r="M9" s="777"/>
      <c r="N9" s="777"/>
      <c r="O9" s="777"/>
      <c r="P9" s="777"/>
      <c r="Q9" s="777"/>
    </row>
    <row r="10" spans="2:20" x14ac:dyDescent="0.2">
      <c r="B10" s="132"/>
      <c r="C10" s="138"/>
      <c r="D10" s="138"/>
      <c r="E10" s="138"/>
      <c r="F10" s="138"/>
      <c r="G10" s="138"/>
      <c r="H10" s="138"/>
      <c r="I10" s="295"/>
      <c r="M10" s="777"/>
      <c r="N10" s="777"/>
      <c r="O10" s="777"/>
      <c r="P10" s="777"/>
      <c r="Q10" s="777"/>
    </row>
    <row r="11" spans="2:20" x14ac:dyDescent="0.2">
      <c r="B11" s="132" t="s">
        <v>1210</v>
      </c>
      <c r="C11" s="138"/>
      <c r="D11" s="138"/>
      <c r="E11" s="138"/>
      <c r="F11" s="138"/>
      <c r="G11" s="138"/>
      <c r="H11" s="138"/>
      <c r="I11" s="295"/>
      <c r="M11" s="777"/>
      <c r="N11" s="777"/>
      <c r="O11" s="777"/>
      <c r="P11" s="777"/>
      <c r="Q11" s="777"/>
    </row>
    <row r="12" spans="2:20" x14ac:dyDescent="0.2">
      <c r="B12" s="132"/>
      <c r="C12" s="138"/>
      <c r="D12" s="138"/>
      <c r="E12" s="138"/>
      <c r="F12" s="138"/>
      <c r="G12" s="138"/>
      <c r="H12" s="138"/>
      <c r="I12" s="295"/>
      <c r="M12" s="777"/>
      <c r="N12" s="777"/>
      <c r="O12" s="777"/>
      <c r="P12" s="777"/>
      <c r="Q12" s="777"/>
    </row>
    <row r="13" spans="2:20" x14ac:dyDescent="0.2">
      <c r="B13" s="148" t="s">
        <v>585</v>
      </c>
      <c r="C13" s="138"/>
      <c r="D13" s="138"/>
      <c r="E13" s="138"/>
      <c r="F13" s="138"/>
      <c r="G13" s="190">
        <f>'Note 8 - 36'!A211</f>
        <v>11</v>
      </c>
      <c r="H13" s="237">
        <v>524860.05000000005</v>
      </c>
      <c r="I13" s="149">
        <v>432517</v>
      </c>
      <c r="M13" s="777"/>
      <c r="N13" s="777"/>
      <c r="O13" s="777"/>
      <c r="P13" s="777"/>
      <c r="Q13" s="777"/>
    </row>
    <row r="14" spans="2:20" x14ac:dyDescent="0.2">
      <c r="B14" s="148" t="s">
        <v>586</v>
      </c>
      <c r="C14" s="138"/>
      <c r="D14" s="138"/>
      <c r="E14" s="138"/>
      <c r="F14" s="268"/>
      <c r="G14" s="190">
        <f>'Note 8 - 36'!A220</f>
        <v>12.1</v>
      </c>
      <c r="H14" s="237">
        <v>109686.06</v>
      </c>
      <c r="I14" s="149">
        <v>234275</v>
      </c>
      <c r="M14" s="777"/>
      <c r="N14" s="777"/>
      <c r="O14" s="777"/>
      <c r="P14" s="777"/>
      <c r="Q14" s="777"/>
    </row>
    <row r="15" spans="2:20" x14ac:dyDescent="0.2">
      <c r="B15" s="148" t="s">
        <v>418</v>
      </c>
      <c r="C15" s="138"/>
      <c r="D15" s="138"/>
      <c r="E15" s="138"/>
      <c r="F15" s="138"/>
      <c r="G15" s="190">
        <f>'Note 8 - 36'!A227</f>
        <v>12.2</v>
      </c>
      <c r="H15" s="237">
        <v>162312.9</v>
      </c>
      <c r="I15" s="149">
        <v>49541</v>
      </c>
      <c r="M15" s="777"/>
      <c r="N15" s="777"/>
      <c r="O15" s="777"/>
      <c r="P15" s="777"/>
      <c r="Q15" s="777"/>
    </row>
    <row r="16" spans="2:20" x14ac:dyDescent="0.2">
      <c r="B16" s="148" t="s">
        <v>299</v>
      </c>
      <c r="C16" s="138"/>
      <c r="D16" s="138"/>
      <c r="E16" s="138"/>
      <c r="F16" s="138"/>
      <c r="G16" s="190">
        <f>'Note 8 - 36'!A314</f>
        <v>14</v>
      </c>
      <c r="H16" s="237">
        <v>113569.98999999999</v>
      </c>
      <c r="I16" s="149">
        <v>72623</v>
      </c>
      <c r="K16" s="261"/>
      <c r="M16" s="777"/>
      <c r="N16" s="777"/>
      <c r="O16" s="777"/>
      <c r="P16" s="777"/>
      <c r="Q16" s="777"/>
    </row>
    <row r="17" spans="2:17" x14ac:dyDescent="0.2">
      <c r="B17" s="148"/>
      <c r="C17" s="138"/>
      <c r="D17" s="138"/>
      <c r="E17" s="138"/>
      <c r="F17" s="138"/>
      <c r="G17" s="190"/>
      <c r="H17" s="97">
        <v>910429.00000000012</v>
      </c>
      <c r="I17" s="142">
        <v>788956</v>
      </c>
      <c r="M17" s="777"/>
      <c r="N17" s="777"/>
      <c r="O17" s="777"/>
      <c r="P17" s="777"/>
      <c r="Q17" s="777"/>
    </row>
    <row r="18" spans="2:17" x14ac:dyDescent="0.2">
      <c r="B18" s="148"/>
      <c r="C18" s="138"/>
      <c r="D18" s="138"/>
      <c r="E18" s="138"/>
      <c r="F18" s="138"/>
      <c r="G18" s="190"/>
      <c r="H18" s="237"/>
      <c r="I18" s="149"/>
      <c r="K18" s="261"/>
      <c r="M18" s="777"/>
      <c r="N18" s="777"/>
      <c r="O18" s="777"/>
      <c r="P18" s="777"/>
      <c r="Q18" s="777"/>
    </row>
    <row r="19" spans="2:17" x14ac:dyDescent="0.2">
      <c r="B19" s="132" t="s">
        <v>1211</v>
      </c>
      <c r="C19" s="138"/>
      <c r="D19" s="138"/>
      <c r="E19" s="138"/>
      <c r="F19" s="138"/>
      <c r="G19" s="190"/>
      <c r="H19" s="237"/>
      <c r="I19" s="149"/>
      <c r="M19" s="777"/>
      <c r="N19" s="777"/>
      <c r="O19" s="777"/>
      <c r="P19" s="777"/>
      <c r="Q19" s="777"/>
    </row>
    <row r="20" spans="2:17" x14ac:dyDescent="0.2">
      <c r="B20" s="148"/>
      <c r="C20" s="138"/>
      <c r="D20" s="138"/>
      <c r="E20" s="138"/>
      <c r="F20" s="138"/>
      <c r="G20" s="190"/>
      <c r="H20" s="237"/>
      <c r="I20" s="149"/>
      <c r="M20" s="777"/>
      <c r="N20" s="777"/>
      <c r="O20" s="777"/>
      <c r="P20" s="777"/>
      <c r="Q20" s="777"/>
    </row>
    <row r="21" spans="2:17" x14ac:dyDescent="0.2">
      <c r="B21" s="148" t="s">
        <v>507</v>
      </c>
      <c r="C21" s="138"/>
      <c r="D21" s="138"/>
      <c r="E21" s="138"/>
      <c r="F21" s="268"/>
      <c r="G21" s="190">
        <f>'Note 8 - 36'!A234</f>
        <v>13</v>
      </c>
      <c r="H21" s="237">
        <v>55360466.159999996</v>
      </c>
      <c r="I21" s="149">
        <v>40588152</v>
      </c>
      <c r="M21" s="777"/>
      <c r="N21" s="777"/>
      <c r="O21" s="777"/>
      <c r="P21" s="777"/>
      <c r="Q21" s="777"/>
    </row>
    <row r="22" spans="2:17" x14ac:dyDescent="0.2">
      <c r="B22" s="132" t="s">
        <v>272</v>
      </c>
      <c r="C22" s="138"/>
      <c r="D22" s="138"/>
      <c r="E22" s="138"/>
      <c r="F22" s="138"/>
      <c r="G22" s="190"/>
      <c r="H22" s="97">
        <v>56270895.159999996</v>
      </c>
      <c r="I22" s="97">
        <v>41377108</v>
      </c>
      <c r="L22" s="261"/>
      <c r="M22" s="777"/>
      <c r="N22" s="777"/>
      <c r="O22" s="777"/>
      <c r="P22" s="777"/>
      <c r="Q22" s="777"/>
    </row>
    <row r="23" spans="2:17" ht="28.5" customHeight="1" x14ac:dyDescent="0.2">
      <c r="B23" s="148"/>
      <c r="C23" s="138"/>
      <c r="D23" s="138"/>
      <c r="E23" s="138"/>
      <c r="F23" s="138"/>
      <c r="G23" s="190"/>
      <c r="H23" s="237"/>
      <c r="I23" s="149"/>
      <c r="M23" s="777"/>
      <c r="N23" s="777"/>
      <c r="O23" s="777"/>
      <c r="P23" s="777"/>
      <c r="Q23" s="777"/>
    </row>
    <row r="24" spans="2:17" x14ac:dyDescent="0.2">
      <c r="B24" s="132" t="s">
        <v>273</v>
      </c>
      <c r="C24" s="138"/>
      <c r="D24" s="138"/>
      <c r="E24" s="138"/>
      <c r="F24" s="138"/>
      <c r="G24" s="190"/>
      <c r="H24" s="237"/>
      <c r="I24" s="149"/>
      <c r="M24" s="777"/>
      <c r="N24" s="777"/>
      <c r="O24" s="777"/>
      <c r="P24" s="777"/>
      <c r="Q24" s="777"/>
    </row>
    <row r="25" spans="2:17" x14ac:dyDescent="0.2">
      <c r="B25" s="148" t="s">
        <v>508</v>
      </c>
      <c r="C25" s="138"/>
      <c r="D25" s="138"/>
      <c r="E25" s="138"/>
      <c r="F25" s="138"/>
      <c r="G25" s="190">
        <f>'Note 8 - 36'!A323</f>
        <v>15</v>
      </c>
      <c r="H25" s="237">
        <v>34017651.589999996</v>
      </c>
      <c r="I25" s="149">
        <v>30159010</v>
      </c>
      <c r="K25" s="261">
        <v>0</v>
      </c>
      <c r="M25" s="777"/>
      <c r="N25" s="777"/>
      <c r="O25" s="777"/>
      <c r="P25" s="777"/>
      <c r="Q25" s="777"/>
    </row>
    <row r="26" spans="2:17" x14ac:dyDescent="0.2">
      <c r="B26" s="148" t="s">
        <v>509</v>
      </c>
      <c r="C26" s="138"/>
      <c r="D26" s="138"/>
      <c r="E26" s="138"/>
      <c r="F26" s="138"/>
      <c r="G26" s="190">
        <f>'Note 8 - 36'!A427</f>
        <v>16</v>
      </c>
      <c r="H26" s="237">
        <v>3624701.86</v>
      </c>
      <c r="I26" s="149">
        <v>3318054</v>
      </c>
      <c r="M26" s="777"/>
      <c r="N26" s="777"/>
      <c r="O26" s="777"/>
      <c r="P26" s="777"/>
      <c r="Q26" s="777"/>
    </row>
    <row r="27" spans="2:17" x14ac:dyDescent="0.2">
      <c r="B27" s="148" t="s">
        <v>275</v>
      </c>
      <c r="C27" s="138"/>
      <c r="D27" s="138"/>
      <c r="E27" s="138"/>
      <c r="F27" s="138"/>
      <c r="G27" s="190">
        <f>'Note 8 - 36'!A444</f>
        <v>17</v>
      </c>
      <c r="H27" s="237">
        <v>2308778.2213492608</v>
      </c>
      <c r="I27" s="149">
        <v>2785312.0827583056</v>
      </c>
      <c r="J27" s="563"/>
      <c r="K27" s="261"/>
      <c r="M27" s="777"/>
      <c r="N27" s="777"/>
      <c r="O27" s="777"/>
      <c r="P27" s="777"/>
      <c r="Q27" s="777"/>
    </row>
    <row r="28" spans="2:17" hidden="1" x14ac:dyDescent="0.2">
      <c r="B28" s="403" t="s">
        <v>1188</v>
      </c>
      <c r="C28" s="405"/>
      <c r="D28" s="405"/>
      <c r="E28" s="405"/>
      <c r="F28" s="405"/>
      <c r="G28" s="405"/>
      <c r="H28" s="405"/>
      <c r="I28" s="405"/>
      <c r="M28" s="777"/>
      <c r="N28" s="777"/>
      <c r="O28" s="777"/>
      <c r="P28" s="777"/>
      <c r="Q28" s="777"/>
    </row>
    <row r="29" spans="2:17" x14ac:dyDescent="0.2">
      <c r="B29" s="148" t="s">
        <v>276</v>
      </c>
      <c r="C29" s="138"/>
      <c r="D29" s="138"/>
      <c r="E29" s="138"/>
      <c r="F29" s="138"/>
      <c r="G29" s="190">
        <f>'Note 8 - 36'!A454</f>
        <v>18</v>
      </c>
      <c r="H29" s="237">
        <v>70941.210000000006</v>
      </c>
      <c r="I29" s="149">
        <v>286676</v>
      </c>
      <c r="M29" s="777"/>
      <c r="N29" s="777"/>
      <c r="O29" s="777"/>
      <c r="P29" s="777"/>
      <c r="Q29" s="777"/>
    </row>
    <row r="30" spans="2:17" x14ac:dyDescent="0.2">
      <c r="B30" s="148" t="s">
        <v>1253</v>
      </c>
      <c r="C30" s="138"/>
      <c r="D30" s="138"/>
      <c r="E30" s="138"/>
      <c r="F30" s="138"/>
      <c r="G30" s="190"/>
      <c r="H30" s="237">
        <v>186989.06630015845</v>
      </c>
      <c r="I30" s="149">
        <v>10777736.25</v>
      </c>
      <c r="M30" s="302"/>
      <c r="N30" s="302"/>
      <c r="O30" s="302"/>
      <c r="P30" s="302"/>
      <c r="Q30" s="302"/>
    </row>
    <row r="31" spans="2:17" x14ac:dyDescent="0.2">
      <c r="B31" s="148" t="s">
        <v>510</v>
      </c>
      <c r="C31" s="138"/>
      <c r="D31" s="138"/>
      <c r="E31" s="138"/>
      <c r="F31" s="138"/>
      <c r="G31" s="190"/>
      <c r="H31" s="237">
        <v>1595587.56</v>
      </c>
      <c r="I31" s="149">
        <v>1271312.3800000001</v>
      </c>
      <c r="M31" s="302"/>
      <c r="N31" s="302"/>
      <c r="O31" s="302"/>
      <c r="P31" s="302"/>
      <c r="Q31" s="302"/>
    </row>
    <row r="32" spans="2:17" x14ac:dyDescent="0.2">
      <c r="B32" s="148" t="s">
        <v>511</v>
      </c>
      <c r="C32" s="138"/>
      <c r="D32" s="138"/>
      <c r="E32" s="138"/>
      <c r="F32" s="138"/>
      <c r="G32" s="190">
        <f>'Note 8 - 36'!A468</f>
        <v>19</v>
      </c>
      <c r="H32" s="237">
        <v>17902635.520000003</v>
      </c>
      <c r="I32" s="149">
        <v>21104983.23</v>
      </c>
      <c r="M32" s="302"/>
      <c r="N32" s="302"/>
      <c r="O32" s="302"/>
      <c r="P32" s="302"/>
      <c r="Q32" s="302"/>
    </row>
    <row r="33" spans="2:17" x14ac:dyDescent="0.2">
      <c r="B33" s="148"/>
      <c r="C33" s="138"/>
      <c r="D33" s="138"/>
      <c r="E33" s="138"/>
      <c r="F33" s="138"/>
      <c r="G33" s="190"/>
      <c r="H33" s="237"/>
      <c r="I33" s="149"/>
      <c r="M33" s="302"/>
      <c r="N33" s="302"/>
      <c r="O33" s="302"/>
      <c r="P33" s="302"/>
      <c r="Q33" s="302"/>
    </row>
    <row r="34" spans="2:17" x14ac:dyDescent="0.2">
      <c r="B34" s="132" t="s">
        <v>274</v>
      </c>
      <c r="C34" s="138"/>
      <c r="D34" s="138"/>
      <c r="E34" s="138"/>
      <c r="F34" s="138"/>
      <c r="G34" s="190"/>
      <c r="H34" s="97">
        <v>59707285.027649425</v>
      </c>
      <c r="I34" s="142">
        <v>69703083.942758307</v>
      </c>
      <c r="M34" s="302"/>
      <c r="N34" s="302"/>
      <c r="O34" s="302"/>
      <c r="P34" s="302"/>
      <c r="Q34" s="302"/>
    </row>
    <row r="35" spans="2:17" x14ac:dyDescent="0.2">
      <c r="B35" s="148"/>
      <c r="C35" s="138"/>
      <c r="D35" s="138"/>
      <c r="E35" s="138"/>
      <c r="F35" s="138"/>
      <c r="G35" s="190"/>
      <c r="H35" s="237"/>
      <c r="I35" s="149"/>
      <c r="M35" s="302"/>
      <c r="N35" s="302"/>
      <c r="O35" s="302"/>
      <c r="P35" s="302"/>
      <c r="Q35" s="302"/>
    </row>
    <row r="36" spans="2:17" x14ac:dyDescent="0.2">
      <c r="B36" s="148" t="s">
        <v>1110</v>
      </c>
      <c r="C36" s="138"/>
      <c r="D36" s="138"/>
      <c r="E36" s="138"/>
      <c r="F36" s="138"/>
      <c r="G36" s="190">
        <f>'Note 8 - 36'!A505</f>
        <v>20</v>
      </c>
      <c r="H36" s="237">
        <v>74033.5</v>
      </c>
      <c r="I36" s="149">
        <v>-21966</v>
      </c>
      <c r="M36" s="302"/>
      <c r="N36" s="302"/>
      <c r="O36" s="302"/>
      <c r="P36" s="302"/>
      <c r="Q36" s="302"/>
    </row>
    <row r="37" spans="2:17" x14ac:dyDescent="0.2">
      <c r="B37" s="148" t="s">
        <v>949</v>
      </c>
      <c r="C37" s="138"/>
      <c r="D37" s="138"/>
      <c r="E37" s="138"/>
      <c r="F37" s="138"/>
      <c r="G37" s="190">
        <f>'Note 8 - 36'!A515</f>
        <v>21</v>
      </c>
      <c r="H37" s="237">
        <v>-337646.79087658186</v>
      </c>
      <c r="I37" s="149">
        <v>0</v>
      </c>
      <c r="M37" s="302"/>
      <c r="N37" s="302"/>
      <c r="O37" s="302"/>
      <c r="P37" s="302"/>
      <c r="Q37" s="302"/>
    </row>
    <row r="38" spans="2:17" ht="18.75" customHeight="1" x14ac:dyDescent="0.2">
      <c r="B38" s="148"/>
      <c r="C38" s="138"/>
      <c r="D38" s="138"/>
      <c r="E38" s="138"/>
      <c r="F38" s="138"/>
      <c r="G38" s="190"/>
      <c r="H38" s="237"/>
      <c r="I38" s="236"/>
      <c r="M38" s="772"/>
      <c r="N38" s="772"/>
      <c r="O38" s="772"/>
      <c r="P38" s="772"/>
      <c r="Q38" s="772"/>
    </row>
    <row r="39" spans="2:17" ht="13.5" thickBot="1" x14ac:dyDescent="0.25">
      <c r="B39" s="132" t="s">
        <v>277</v>
      </c>
      <c r="C39" s="138"/>
      <c r="D39" s="138"/>
      <c r="E39" s="138"/>
      <c r="F39" s="138"/>
      <c r="G39" s="190"/>
      <c r="H39" s="153">
        <v>-3700003.1585260103</v>
      </c>
      <c r="I39" s="153">
        <v>-28347941.942758307</v>
      </c>
      <c r="M39" s="772"/>
      <c r="N39" s="772"/>
      <c r="O39" s="772"/>
      <c r="P39" s="772"/>
      <c r="Q39" s="772"/>
    </row>
    <row r="40" spans="2:17" ht="13.5" thickTop="1" x14ac:dyDescent="0.2">
      <c r="B40" s="299"/>
      <c r="C40" s="300"/>
      <c r="D40" s="300"/>
      <c r="E40" s="300"/>
      <c r="F40" s="300"/>
      <c r="G40" s="300"/>
      <c r="H40" s="277"/>
      <c r="I40" s="301"/>
      <c r="M40" s="772"/>
      <c r="N40" s="772"/>
      <c r="O40" s="772"/>
      <c r="P40" s="772"/>
      <c r="Q40" s="772"/>
    </row>
    <row r="41" spans="2:17" x14ac:dyDescent="0.2">
      <c r="F41" s="99">
        <v>146</v>
      </c>
      <c r="H41" s="242"/>
      <c r="I41" s="242"/>
      <c r="M41" s="772"/>
      <c r="N41" s="772"/>
      <c r="O41" s="772"/>
      <c r="P41" s="772"/>
      <c r="Q41" s="772"/>
    </row>
    <row r="42" spans="2:17" x14ac:dyDescent="0.2">
      <c r="E42" s="160"/>
      <c r="F42" s="160"/>
      <c r="H42" s="242"/>
      <c r="I42" s="242"/>
      <c r="M42" s="279"/>
      <c r="N42" s="279"/>
      <c r="O42" s="279"/>
      <c r="P42" s="279"/>
      <c r="Q42" s="279"/>
    </row>
    <row r="43" spans="2:17" x14ac:dyDescent="0.2">
      <c r="H43" s="242"/>
      <c r="I43" s="242"/>
      <c r="M43" s="279"/>
      <c r="N43" s="279"/>
      <c r="O43" s="279"/>
      <c r="P43" s="279"/>
      <c r="Q43" s="279"/>
    </row>
    <row r="44" spans="2:17" x14ac:dyDescent="0.2">
      <c r="H44" s="242"/>
      <c r="I44" s="242"/>
      <c r="M44" s="279"/>
      <c r="N44" s="279"/>
      <c r="O44" s="279"/>
      <c r="P44" s="279"/>
      <c r="Q44" s="279"/>
    </row>
    <row r="45" spans="2:17" x14ac:dyDescent="0.2">
      <c r="H45" s="242"/>
      <c r="I45" s="242"/>
      <c r="M45" s="279"/>
      <c r="N45" s="279"/>
      <c r="O45" s="279"/>
      <c r="P45" s="279"/>
      <c r="Q45" s="279"/>
    </row>
    <row r="46" spans="2:17" x14ac:dyDescent="0.2">
      <c r="H46" s="192"/>
      <c r="I46" s="192"/>
    </row>
    <row r="47" spans="2:17" x14ac:dyDescent="0.2">
      <c r="H47" s="242"/>
      <c r="I47" s="242"/>
    </row>
    <row r="48" spans="2:17" x14ac:dyDescent="0.2">
      <c r="H48" s="242"/>
      <c r="I48" s="242"/>
    </row>
  </sheetData>
  <mergeCells count="7">
    <mergeCell ref="S1:T1"/>
    <mergeCell ref="B1:I1"/>
    <mergeCell ref="M38:Q41"/>
    <mergeCell ref="B3:I3"/>
    <mergeCell ref="B4:I4"/>
    <mergeCell ref="B5:I5"/>
    <mergeCell ref="M7:Q29"/>
  </mergeCells>
  <phoneticPr fontId="13" type="noConversion"/>
  <conditionalFormatting sqref="B3:I3">
    <cfRule type="cellIs" dxfId="21" priority="1" stopIfTrue="1" operator="equal">
      <formula>"Input name of municipality in cover sheet"</formula>
    </cfRule>
  </conditionalFormatting>
  <conditionalFormatting sqref="B5:I5">
    <cfRule type="cellIs" dxfId="20" priority="2" stopIfTrue="1" operator="equal">
      <formula>"input financial year in cover sheet"</formula>
    </cfRule>
  </conditionalFormatting>
  <pageMargins left="0.74803149606299213" right="0.74803149606299213" top="0.98425196850393704" bottom="0.98425196850393704" header="0.51181102362204722" footer="0.51181102362204722"/>
  <pageSetup paperSize="9" scale="76" firstPageNumber="6"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W31"/>
  <sheetViews>
    <sheetView view="pageBreakPreview" zoomScale="110" zoomScaleSheetLayoutView="110" workbookViewId="0">
      <selection activeCell="L33" sqref="L33"/>
    </sheetView>
  </sheetViews>
  <sheetFormatPr defaultColWidth="9.140625" defaultRowHeight="12.75" x14ac:dyDescent="0.2"/>
  <cols>
    <col min="1" max="1" width="9.140625" style="126"/>
    <col min="2" max="2" width="41.28515625" style="126" bestFit="1" customWidth="1"/>
    <col min="3" max="3" width="9" style="126" customWidth="1"/>
    <col min="4" max="4" width="7" style="126" bestFit="1" customWidth="1"/>
    <col min="5" max="5" width="9.140625" style="126"/>
    <col min="6" max="6" width="31.28515625" style="126" hidden="1" customWidth="1"/>
    <col min="7" max="7" width="5" style="126" customWidth="1"/>
    <col min="8" max="10" width="16" style="126" hidden="1" customWidth="1"/>
    <col min="11" max="12" width="16" style="126" customWidth="1"/>
    <col min="13" max="13" width="10.7109375" style="126" customWidth="1"/>
    <col min="14" max="14" width="14.140625" style="126" bestFit="1" customWidth="1"/>
    <col min="15" max="21" width="9.140625" style="126"/>
    <col min="22" max="22" width="2" style="127" hidden="1" customWidth="1"/>
    <col min="23" max="23" width="41.42578125" style="127" hidden="1" customWidth="1"/>
    <col min="24" max="16384" width="9.140625" style="126"/>
  </cols>
  <sheetData>
    <row r="1" spans="2:23" x14ac:dyDescent="0.2">
      <c r="B1" s="778"/>
      <c r="C1" s="779"/>
      <c r="D1" s="779"/>
      <c r="E1" s="779"/>
      <c r="F1" s="779"/>
      <c r="G1" s="779"/>
      <c r="H1" s="779"/>
      <c r="I1" s="779"/>
      <c r="J1" s="779"/>
      <c r="K1" s="779"/>
      <c r="L1" s="779"/>
      <c r="V1" s="769" t="s">
        <v>488</v>
      </c>
      <c r="W1" s="769"/>
    </row>
    <row r="2" spans="2:23" x14ac:dyDescent="0.2">
      <c r="C2" s="126">
        <v>147</v>
      </c>
    </row>
    <row r="3" spans="2:23" ht="15.75" x14ac:dyDescent="0.25">
      <c r="B3" s="783" t="str">
        <f>IF(Cover!A6="Insert Name of Municipality here","Input name of municipality in cover sheet",Cover!A6)</f>
        <v>XHARIEP DISTRICT MUNICIPALITY</v>
      </c>
      <c r="C3" s="784"/>
      <c r="D3" s="784"/>
      <c r="E3" s="784"/>
      <c r="F3" s="784"/>
      <c r="G3" s="784"/>
      <c r="H3" s="784"/>
      <c r="I3" s="784"/>
      <c r="J3" s="784"/>
      <c r="K3" s="784"/>
      <c r="L3" s="785"/>
      <c r="M3" s="129"/>
      <c r="V3" s="127">
        <v>1</v>
      </c>
      <c r="W3" s="127" t="s">
        <v>494</v>
      </c>
    </row>
    <row r="4" spans="2:23" x14ac:dyDescent="0.2">
      <c r="B4" s="766" t="s">
        <v>220</v>
      </c>
      <c r="C4" s="767"/>
      <c r="D4" s="767"/>
      <c r="E4" s="767"/>
      <c r="F4" s="767"/>
      <c r="G4" s="767"/>
      <c r="H4" s="767"/>
      <c r="I4" s="767"/>
      <c r="J4" s="767"/>
      <c r="K4" s="767"/>
      <c r="L4" s="768"/>
      <c r="M4" s="129"/>
    </row>
    <row r="5" spans="2:23" x14ac:dyDescent="0.2">
      <c r="B5" s="766" t="str">
        <f>'Stat of Financial Performance'!B5:I5</f>
        <v>for the period ended 30 June 2014</v>
      </c>
      <c r="C5" s="767"/>
      <c r="D5" s="767"/>
      <c r="E5" s="767"/>
      <c r="F5" s="767"/>
      <c r="G5" s="767"/>
      <c r="H5" s="767"/>
      <c r="I5" s="767"/>
      <c r="J5" s="767"/>
      <c r="K5" s="767"/>
      <c r="L5" s="768"/>
      <c r="M5" s="129"/>
      <c r="V5" s="127">
        <v>2</v>
      </c>
      <c r="W5" s="127" t="s">
        <v>495</v>
      </c>
    </row>
    <row r="6" spans="2:23" x14ac:dyDescent="0.2">
      <c r="B6" s="132"/>
      <c r="C6" s="130"/>
      <c r="D6" s="129"/>
      <c r="E6" s="129"/>
      <c r="F6" s="193"/>
      <c r="G6" s="129"/>
      <c r="H6" s="780"/>
      <c r="I6" s="780"/>
      <c r="J6" s="780"/>
      <c r="K6" s="780"/>
      <c r="L6" s="781"/>
      <c r="M6" s="134"/>
    </row>
    <row r="7" spans="2:23" ht="25.5" x14ac:dyDescent="0.2">
      <c r="B7" s="128"/>
      <c r="C7" s="129"/>
      <c r="D7" s="129"/>
      <c r="E7" s="129"/>
      <c r="F7" s="129"/>
      <c r="G7" s="194"/>
      <c r="H7" s="275" t="s">
        <v>289</v>
      </c>
      <c r="I7" s="275" t="s">
        <v>538</v>
      </c>
      <c r="J7" s="275" t="s">
        <v>291</v>
      </c>
      <c r="K7" s="275" t="s">
        <v>53</v>
      </c>
      <c r="L7" s="275" t="s">
        <v>292</v>
      </c>
      <c r="M7" s="195"/>
      <c r="V7" s="127">
        <v>3</v>
      </c>
      <c r="W7" s="127" t="s">
        <v>268</v>
      </c>
    </row>
    <row r="8" spans="2:23" ht="12.75" customHeight="1" x14ac:dyDescent="0.2">
      <c r="B8" s="132"/>
      <c r="C8" s="129"/>
      <c r="D8" s="129"/>
      <c r="E8" s="129"/>
      <c r="F8" s="129"/>
      <c r="G8" s="130" t="s">
        <v>199</v>
      </c>
      <c r="H8" s="196" t="str">
        <f>IF(Cover!E12="Select level of rounding"," ",IF(Cover!E12 = "R  (i.e. only cents)", "R", "R'000"))</f>
        <v>R</v>
      </c>
      <c r="I8" s="196" t="str">
        <f>IF(Cover!E12="Select level of rounding"," ",IF(Cover!E12 = "R  (i.e. only cents)", "R", "R'000"))</f>
        <v>R</v>
      </c>
      <c r="J8" s="196" t="str">
        <f>IF(Cover!E12="Select level of rounding"," ",IF(Cover!E12 = "R  (i.e. only cents)", "R", "R'000"))</f>
        <v>R</v>
      </c>
      <c r="K8" s="196" t="s">
        <v>1146</v>
      </c>
      <c r="L8" s="197" t="s">
        <v>1146</v>
      </c>
      <c r="M8" s="129"/>
      <c r="P8" s="782"/>
      <c r="Q8" s="782"/>
      <c r="R8" s="782"/>
      <c r="S8" s="782"/>
      <c r="T8" s="782"/>
      <c r="V8" s="127">
        <v>4</v>
      </c>
      <c r="W8" s="127" t="s">
        <v>553</v>
      </c>
    </row>
    <row r="9" spans="2:23" x14ac:dyDescent="0.2">
      <c r="B9" s="132"/>
      <c r="C9" s="129"/>
      <c r="D9" s="129"/>
      <c r="E9" s="129"/>
      <c r="F9" s="129"/>
      <c r="G9" s="129"/>
      <c r="H9" s="135"/>
      <c r="I9" s="135"/>
      <c r="J9" s="135"/>
      <c r="K9" s="135"/>
      <c r="L9" s="136"/>
      <c r="M9" s="129"/>
      <c r="P9" s="782"/>
      <c r="Q9" s="782"/>
      <c r="R9" s="782"/>
      <c r="S9" s="782"/>
      <c r="T9" s="782"/>
    </row>
    <row r="10" spans="2:23" x14ac:dyDescent="0.2">
      <c r="B10" s="132" t="s">
        <v>288</v>
      </c>
      <c r="C10" s="130"/>
      <c r="D10" s="131" t="s">
        <v>952</v>
      </c>
      <c r="E10" s="130"/>
      <c r="F10" s="130"/>
      <c r="G10" s="130"/>
      <c r="H10" s="199"/>
      <c r="I10" s="199"/>
      <c r="J10" s="199">
        <f>SUM(H10:I10)</f>
        <v>0</v>
      </c>
      <c r="K10" s="199">
        <v>44541751</v>
      </c>
      <c r="L10" s="96">
        <v>44541751</v>
      </c>
      <c r="M10" s="130"/>
      <c r="P10" s="782"/>
      <c r="Q10" s="782"/>
      <c r="R10" s="782"/>
      <c r="S10" s="782"/>
      <c r="T10" s="782"/>
    </row>
    <row r="11" spans="2:23" x14ac:dyDescent="0.2">
      <c r="B11" s="148" t="s">
        <v>290</v>
      </c>
      <c r="C11" s="130"/>
      <c r="D11" s="131"/>
      <c r="E11" s="130"/>
      <c r="F11" s="130"/>
      <c r="G11" s="130"/>
      <c r="H11" s="199"/>
      <c r="I11" s="199"/>
      <c r="J11" s="199"/>
      <c r="K11" s="237">
        <v>455024</v>
      </c>
      <c r="L11" s="96">
        <v>455024</v>
      </c>
      <c r="M11" s="130"/>
      <c r="P11" s="782"/>
      <c r="Q11" s="782"/>
      <c r="R11" s="782"/>
      <c r="S11" s="782"/>
      <c r="T11" s="782"/>
    </row>
    <row r="12" spans="2:23" x14ac:dyDescent="0.2">
      <c r="B12" s="132" t="s">
        <v>242</v>
      </c>
      <c r="C12" s="130"/>
      <c r="D12" s="130"/>
      <c r="E12" s="130"/>
      <c r="F12" s="130"/>
      <c r="G12" s="130"/>
      <c r="H12" s="199">
        <f>SUM(H10:H10)</f>
        <v>0</v>
      </c>
      <c r="I12" s="199">
        <f>SUM(I10:I10)</f>
        <v>0</v>
      </c>
      <c r="J12" s="199">
        <f>SUM(J10:J10)</f>
        <v>0</v>
      </c>
      <c r="K12" s="199">
        <v>44996775</v>
      </c>
      <c r="L12" s="96">
        <v>44996775</v>
      </c>
      <c r="M12" s="130"/>
      <c r="P12" s="782"/>
      <c r="Q12" s="782"/>
      <c r="R12" s="782"/>
      <c r="S12" s="782"/>
      <c r="T12" s="782"/>
    </row>
    <row r="13" spans="2:23" hidden="1" x14ac:dyDescent="0.2">
      <c r="B13" s="152" t="s">
        <v>89</v>
      </c>
      <c r="C13" s="129"/>
      <c r="D13" s="129"/>
      <c r="E13" s="129"/>
      <c r="F13" s="129"/>
      <c r="G13" s="129"/>
      <c r="H13" s="95">
        <v>0</v>
      </c>
      <c r="I13" s="95">
        <f>-I12</f>
        <v>0</v>
      </c>
      <c r="J13" s="199">
        <f>SUM(H13:I13)</f>
        <v>0</v>
      </c>
      <c r="K13" s="237">
        <v>0</v>
      </c>
      <c r="L13" s="96">
        <v>0</v>
      </c>
      <c r="M13" s="130"/>
      <c r="P13" s="782"/>
      <c r="Q13" s="782"/>
      <c r="R13" s="782"/>
      <c r="S13" s="782"/>
      <c r="T13" s="782"/>
    </row>
    <row r="14" spans="2:23" x14ac:dyDescent="0.2">
      <c r="B14" s="128" t="s">
        <v>277</v>
      </c>
      <c r="C14" s="129"/>
      <c r="D14" s="129"/>
      <c r="E14" s="129"/>
      <c r="F14" s="129"/>
      <c r="G14" s="129"/>
      <c r="H14" s="200">
        <v>0</v>
      </c>
      <c r="I14" s="200">
        <v>0</v>
      </c>
      <c r="J14" s="201">
        <v>0</v>
      </c>
      <c r="K14" s="200">
        <v>-28347941.942758307</v>
      </c>
      <c r="L14" s="137">
        <v>-28347941.942758307</v>
      </c>
      <c r="M14" s="129"/>
      <c r="P14" s="782"/>
      <c r="Q14" s="782"/>
      <c r="R14" s="782"/>
      <c r="S14" s="782"/>
      <c r="T14" s="782"/>
    </row>
    <row r="15" spans="2:23" x14ac:dyDescent="0.2">
      <c r="B15" s="132" t="s">
        <v>287</v>
      </c>
      <c r="C15" s="130"/>
      <c r="D15" s="131" t="s">
        <v>1095</v>
      </c>
      <c r="E15" s="130"/>
      <c r="F15" s="130"/>
      <c r="G15" s="130"/>
      <c r="H15" s="199">
        <f>SUM(H13:H14)+H10</f>
        <v>0</v>
      </c>
      <c r="I15" s="199">
        <f>SUM(I13:I14)+I10</f>
        <v>0</v>
      </c>
      <c r="J15" s="199">
        <f>SUM(J13:J14)+J10</f>
        <v>0</v>
      </c>
      <c r="K15" s="199">
        <v>16648833.057241693</v>
      </c>
      <c r="L15" s="202">
        <v>16648833.057241693</v>
      </c>
      <c r="M15" s="130"/>
      <c r="P15" s="782"/>
      <c r="Q15" s="782"/>
      <c r="R15" s="782"/>
      <c r="S15" s="782"/>
      <c r="T15" s="782"/>
    </row>
    <row r="16" spans="2:23" x14ac:dyDescent="0.2">
      <c r="B16" s="148" t="s">
        <v>290</v>
      </c>
      <c r="C16" s="130"/>
      <c r="D16" s="198"/>
      <c r="E16" s="130"/>
      <c r="F16" s="130"/>
      <c r="G16" s="138"/>
      <c r="H16" s="203">
        <v>0</v>
      </c>
      <c r="I16" s="203">
        <v>0</v>
      </c>
      <c r="J16" s="203">
        <v>0</v>
      </c>
      <c r="K16" s="203">
        <v>1993083</v>
      </c>
      <c r="L16" s="204">
        <v>1993083</v>
      </c>
      <c r="M16" s="130"/>
      <c r="P16" s="782"/>
      <c r="Q16" s="782"/>
      <c r="R16" s="782"/>
      <c r="S16" s="782"/>
      <c r="T16" s="782"/>
    </row>
    <row r="17" spans="2:23" x14ac:dyDescent="0.2">
      <c r="B17" s="132" t="s">
        <v>242</v>
      </c>
      <c r="C17" s="130"/>
      <c r="D17" s="198"/>
      <c r="E17" s="130"/>
      <c r="F17" s="130"/>
      <c r="G17" s="130"/>
      <c r="H17" s="201">
        <f>H15+H16</f>
        <v>0</v>
      </c>
      <c r="I17" s="201">
        <f>I15+I16</f>
        <v>0</v>
      </c>
      <c r="J17" s="201">
        <f>J15+J16</f>
        <v>0</v>
      </c>
      <c r="K17" s="201">
        <v>18641916.057241693</v>
      </c>
      <c r="L17" s="205">
        <v>18641916.057241693</v>
      </c>
      <c r="M17" s="130"/>
      <c r="N17" s="155"/>
      <c r="P17" s="782"/>
      <c r="Q17" s="782"/>
      <c r="R17" s="782"/>
      <c r="S17" s="782"/>
      <c r="T17" s="782"/>
    </row>
    <row r="18" spans="2:23" hidden="1" x14ac:dyDescent="0.2">
      <c r="B18" s="152" t="s">
        <v>89</v>
      </c>
      <c r="C18" s="129"/>
      <c r="D18" s="129"/>
      <c r="E18" s="129"/>
      <c r="F18" s="129"/>
      <c r="G18" s="129"/>
      <c r="H18" s="95">
        <v>0</v>
      </c>
      <c r="I18" s="95">
        <v>0</v>
      </c>
      <c r="J18" s="199">
        <v>0</v>
      </c>
      <c r="K18" s="203">
        <v>0</v>
      </c>
      <c r="L18" s="96">
        <v>0</v>
      </c>
      <c r="M18" s="129"/>
      <c r="P18" s="782"/>
      <c r="Q18" s="782"/>
      <c r="R18" s="782"/>
      <c r="S18" s="782"/>
      <c r="T18" s="782"/>
    </row>
    <row r="19" spans="2:23" x14ac:dyDescent="0.2">
      <c r="B19" s="128" t="s">
        <v>277</v>
      </c>
      <c r="C19" s="129"/>
      <c r="D19" s="129"/>
      <c r="E19" s="129"/>
      <c r="F19" s="129"/>
      <c r="G19" s="129"/>
      <c r="H19" s="95">
        <v>0</v>
      </c>
      <c r="I19" s="95">
        <v>0</v>
      </c>
      <c r="J19" s="95">
        <v>0</v>
      </c>
      <c r="K19" s="95">
        <v>-3700003.1585260103</v>
      </c>
      <c r="L19" s="96">
        <v>-3700003.1585260103</v>
      </c>
      <c r="M19" s="129"/>
      <c r="P19" s="782"/>
      <c r="Q19" s="782"/>
      <c r="R19" s="782"/>
      <c r="S19" s="782"/>
      <c r="T19" s="782"/>
    </row>
    <row r="20" spans="2:23" ht="13.5" thickBot="1" x14ac:dyDescent="0.25">
      <c r="B20" s="132" t="s">
        <v>288</v>
      </c>
      <c r="C20" s="129"/>
      <c r="D20" s="131" t="s">
        <v>1183</v>
      </c>
      <c r="E20" s="129"/>
      <c r="F20" s="129"/>
      <c r="G20" s="129"/>
      <c r="H20" s="153">
        <f>SUM(H17,H18:H19)</f>
        <v>0</v>
      </c>
      <c r="I20" s="153">
        <f>SUM(I17,I18:I19)</f>
        <v>0</v>
      </c>
      <c r="J20" s="153">
        <f>SUM(J17,J18:J19)</f>
        <v>0</v>
      </c>
      <c r="K20" s="153">
        <v>14941912.898715682</v>
      </c>
      <c r="L20" s="154">
        <v>14941912.898715682</v>
      </c>
      <c r="M20" s="130"/>
      <c r="P20" s="782"/>
      <c r="Q20" s="782"/>
      <c r="R20" s="782"/>
      <c r="S20" s="782"/>
      <c r="T20" s="782"/>
      <c r="V20" s="127">
        <v>6</v>
      </c>
      <c r="W20" s="127" t="s">
        <v>496</v>
      </c>
    </row>
    <row r="21" spans="2:23" ht="13.5" thickTop="1" x14ac:dyDescent="0.2">
      <c r="B21" s="128"/>
      <c r="C21" s="129"/>
      <c r="D21" s="129"/>
      <c r="E21" s="129"/>
      <c r="F21" s="129"/>
      <c r="G21" s="129"/>
      <c r="H21" s="129"/>
      <c r="I21" s="129"/>
      <c r="J21" s="129"/>
      <c r="K21" s="675"/>
      <c r="L21" s="709"/>
      <c r="M21" s="129"/>
      <c r="P21" s="782"/>
      <c r="Q21" s="782"/>
      <c r="R21" s="782"/>
      <c r="S21" s="782"/>
      <c r="T21" s="782"/>
    </row>
    <row r="22" spans="2:23" x14ac:dyDescent="0.2">
      <c r="B22" s="132"/>
      <c r="C22" s="129"/>
      <c r="D22" s="129"/>
      <c r="E22" s="129"/>
      <c r="F22" s="129"/>
      <c r="G22" s="129"/>
      <c r="H22" s="129"/>
      <c r="I22" s="129"/>
      <c r="J22" s="129"/>
      <c r="K22" s="675"/>
      <c r="L22" s="689"/>
      <c r="M22" s="130"/>
      <c r="P22" s="782"/>
      <c r="Q22" s="782"/>
      <c r="R22" s="782"/>
      <c r="S22" s="782"/>
      <c r="T22" s="782"/>
    </row>
    <row r="23" spans="2:23" x14ac:dyDescent="0.2">
      <c r="B23" s="191"/>
      <c r="C23" s="157"/>
      <c r="D23" s="157"/>
      <c r="E23" s="157"/>
      <c r="F23" s="157"/>
      <c r="G23" s="157"/>
      <c r="H23" s="157"/>
      <c r="I23" s="157"/>
      <c r="J23" s="157"/>
      <c r="K23" s="708"/>
      <c r="L23" s="690"/>
      <c r="M23" s="129"/>
      <c r="P23" s="782"/>
      <c r="Q23" s="782"/>
      <c r="R23" s="782"/>
      <c r="S23" s="782"/>
      <c r="T23" s="782"/>
      <c r="V23" s="127">
        <v>7</v>
      </c>
      <c r="W23" s="127" t="s">
        <v>269</v>
      </c>
    </row>
    <row r="24" spans="2:23" x14ac:dyDescent="0.2">
      <c r="P24" s="782"/>
      <c r="Q24" s="782"/>
      <c r="R24" s="782"/>
      <c r="S24" s="782"/>
      <c r="T24" s="782"/>
    </row>
    <row r="25" spans="2:23" hidden="1" x14ac:dyDescent="0.2">
      <c r="J25" s="206"/>
      <c r="K25" s="206">
        <v>14941912.898715682</v>
      </c>
      <c r="L25" s="206">
        <v>14941912.898715682</v>
      </c>
      <c r="N25" s="445"/>
      <c r="P25" s="782"/>
      <c r="Q25" s="782"/>
      <c r="R25" s="782"/>
      <c r="S25" s="782"/>
      <c r="T25" s="782"/>
    </row>
    <row r="26" spans="2:23" hidden="1" x14ac:dyDescent="0.2">
      <c r="J26" s="206"/>
      <c r="K26" s="206">
        <v>14941925</v>
      </c>
      <c r="L26" s="206" t="e">
        <v>#REF!</v>
      </c>
    </row>
    <row r="27" spans="2:23" ht="13.5" hidden="1" thickBot="1" x14ac:dyDescent="0.25">
      <c r="E27" s="160"/>
      <c r="J27" s="206"/>
      <c r="K27" s="207">
        <v>-12.101284317672253</v>
      </c>
      <c r="L27" s="207" t="e">
        <v>#REF!</v>
      </c>
    </row>
    <row r="28" spans="2:23" ht="13.5" hidden="1" thickTop="1" x14ac:dyDescent="0.2">
      <c r="D28" s="126">
        <v>303462.25</v>
      </c>
      <c r="F28" s="208"/>
      <c r="I28" s="206"/>
      <c r="J28" s="206"/>
      <c r="K28" s="206"/>
    </row>
    <row r="29" spans="2:23" hidden="1" x14ac:dyDescent="0.2">
      <c r="F29" s="208"/>
      <c r="I29" s="206">
        <f>K29</f>
        <v>16648833.057241693</v>
      </c>
      <c r="J29" s="206"/>
      <c r="K29" s="206">
        <v>16648833.057241693</v>
      </c>
    </row>
    <row r="30" spans="2:23" hidden="1" x14ac:dyDescent="0.2">
      <c r="I30" s="206" t="e">
        <f>-#REF!</f>
        <v>#REF!</v>
      </c>
      <c r="J30" s="209"/>
      <c r="K30" s="209">
        <v>16648833</v>
      </c>
    </row>
    <row r="31" spans="2:23" ht="13.5" hidden="1" thickBot="1" x14ac:dyDescent="0.25">
      <c r="I31" s="207" t="e">
        <f>I29-I30</f>
        <v>#REF!</v>
      </c>
      <c r="J31" s="210"/>
      <c r="K31" s="207">
        <v>5.7241693139076233E-2</v>
      </c>
    </row>
  </sheetData>
  <mergeCells count="7">
    <mergeCell ref="B1:L1"/>
    <mergeCell ref="H6:L6"/>
    <mergeCell ref="V1:W1"/>
    <mergeCell ref="P8:T25"/>
    <mergeCell ref="B3:L3"/>
    <mergeCell ref="B4:L4"/>
    <mergeCell ref="B5:L5"/>
  </mergeCells>
  <phoneticPr fontId="13" type="noConversion"/>
  <conditionalFormatting sqref="B3:L3">
    <cfRule type="cellIs" dxfId="19" priority="1" stopIfTrue="1" operator="equal">
      <formula>"Input name of municipality in cover sheet"</formula>
    </cfRule>
  </conditionalFormatting>
  <conditionalFormatting sqref="B5:L5">
    <cfRule type="cellIs" dxfId="18" priority="2" stopIfTrue="1" operator="equal">
      <formula>"input financial year in cover sheet"</formula>
    </cfRule>
  </conditionalFormatting>
  <pageMargins left="0.74803149606299213" right="0.74803149606299213" top="0.98425196850393704" bottom="0.98425196850393704" header="0.51181102362204722" footer="0.51181102362204722"/>
  <pageSetup paperSize="9" scale="78" firstPageNumber="7"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T41"/>
  <sheetViews>
    <sheetView view="pageBreakPreview" topLeftCell="A10" workbookViewId="0">
      <selection activeCell="F36" sqref="F36"/>
    </sheetView>
  </sheetViews>
  <sheetFormatPr defaultColWidth="9.140625" defaultRowHeight="12.75" x14ac:dyDescent="0.2"/>
  <cols>
    <col min="1" max="5" width="9.140625" style="126"/>
    <col min="6" max="6" width="16.5703125" style="126" customWidth="1"/>
    <col min="7" max="7" width="5.85546875" style="126" customWidth="1"/>
    <col min="8" max="9" width="18" style="126" customWidth="1"/>
    <col min="10" max="10" width="9.140625" style="126"/>
    <col min="11" max="11" width="13.5703125" style="126" bestFit="1" customWidth="1"/>
    <col min="12" max="13" width="9.140625" style="126"/>
    <col min="14" max="14" width="20" style="126" customWidth="1"/>
    <col min="15" max="15" width="18.5703125" style="126" customWidth="1"/>
    <col min="16" max="18" width="9.140625" style="126"/>
    <col min="19" max="19" width="2" style="127" hidden="1" customWidth="1"/>
    <col min="20" max="20" width="41.42578125" style="127" hidden="1" customWidth="1"/>
    <col min="21" max="16384" width="9.140625" style="126"/>
  </cols>
  <sheetData>
    <row r="1" spans="2:20" x14ac:dyDescent="0.2">
      <c r="B1" s="778"/>
      <c r="C1" s="779"/>
      <c r="D1" s="779"/>
      <c r="E1" s="779"/>
      <c r="F1" s="779"/>
      <c r="G1" s="779"/>
      <c r="H1" s="779"/>
      <c r="I1" s="779"/>
      <c r="S1" s="769" t="s">
        <v>488</v>
      </c>
      <c r="T1" s="769"/>
    </row>
    <row r="3" spans="2:20" ht="15.75" x14ac:dyDescent="0.25">
      <c r="B3" s="783" t="str">
        <f>IF(Cover!A6="Insert Name of Municipality here","Input name of municipality in cover sheet",Cover!A6)</f>
        <v>XHARIEP DISTRICT MUNICIPALITY</v>
      </c>
      <c r="C3" s="784"/>
      <c r="D3" s="784"/>
      <c r="E3" s="784"/>
      <c r="F3" s="784"/>
      <c r="G3" s="784"/>
      <c r="H3" s="784"/>
      <c r="I3" s="785"/>
      <c r="S3" s="127">
        <v>1</v>
      </c>
      <c r="T3" s="127" t="s">
        <v>494</v>
      </c>
    </row>
    <row r="4" spans="2:20" x14ac:dyDescent="0.2">
      <c r="B4" s="766" t="s">
        <v>466</v>
      </c>
      <c r="C4" s="767"/>
      <c r="D4" s="767"/>
      <c r="E4" s="767"/>
      <c r="F4" s="767"/>
      <c r="G4" s="767"/>
      <c r="H4" s="767"/>
      <c r="I4" s="768"/>
    </row>
    <row r="5" spans="2:20" x14ac:dyDescent="0.2">
      <c r="B5" s="766" t="str">
        <f>'Stat of Changes in Net Assets'!B5:L5</f>
        <v>for the period ended 30 June 2014</v>
      </c>
      <c r="C5" s="767"/>
      <c r="D5" s="767"/>
      <c r="E5" s="767"/>
      <c r="F5" s="767"/>
      <c r="G5" s="767"/>
      <c r="H5" s="767"/>
      <c r="I5" s="768"/>
      <c r="S5" s="127">
        <v>2</v>
      </c>
      <c r="T5" s="127" t="s">
        <v>495</v>
      </c>
    </row>
    <row r="6" spans="2:20" ht="13.5" thickBot="1" x14ac:dyDescent="0.25">
      <c r="B6" s="290"/>
      <c r="C6" s="291"/>
      <c r="D6" s="291"/>
      <c r="E6" s="291"/>
      <c r="F6" s="291"/>
      <c r="G6" s="292" t="s">
        <v>199</v>
      </c>
      <c r="H6" s="288" t="s">
        <v>1168</v>
      </c>
      <c r="I6" s="293" t="s">
        <v>953</v>
      </c>
      <c r="S6" s="127">
        <v>3</v>
      </c>
      <c r="T6" s="127" t="s">
        <v>496</v>
      </c>
    </row>
    <row r="7" spans="2:20" ht="12.75" customHeight="1" x14ac:dyDescent="0.2">
      <c r="B7" s="132"/>
      <c r="C7" s="129"/>
      <c r="D7" s="129"/>
      <c r="E7" s="129"/>
      <c r="F7" s="129"/>
      <c r="G7" s="129"/>
      <c r="H7" s="273" t="s">
        <v>1146</v>
      </c>
      <c r="I7" s="274" t="s">
        <v>1146</v>
      </c>
      <c r="L7" s="787"/>
      <c r="M7" s="787"/>
      <c r="N7" s="787"/>
      <c r="O7" s="787"/>
      <c r="P7" s="787"/>
      <c r="S7" s="127">
        <v>4</v>
      </c>
      <c r="T7" s="127" t="s">
        <v>553</v>
      </c>
    </row>
    <row r="8" spans="2:20" x14ac:dyDescent="0.2">
      <c r="B8" s="132"/>
      <c r="C8" s="129"/>
      <c r="D8" s="129"/>
      <c r="E8" s="129"/>
      <c r="F8" s="129"/>
      <c r="G8" s="129"/>
      <c r="H8" s="129"/>
      <c r="I8" s="133"/>
      <c r="L8" s="787"/>
      <c r="M8" s="787"/>
      <c r="N8" s="787"/>
      <c r="O8" s="787"/>
      <c r="P8" s="787"/>
    </row>
    <row r="9" spans="2:20" x14ac:dyDescent="0.2">
      <c r="B9" s="132" t="s">
        <v>296</v>
      </c>
      <c r="C9" s="129"/>
      <c r="D9" s="129"/>
      <c r="E9" s="129"/>
      <c r="F9" s="129"/>
      <c r="G9" s="134"/>
      <c r="H9" s="135"/>
      <c r="I9" s="136"/>
      <c r="L9" s="787"/>
      <c r="M9" s="787"/>
      <c r="N9" s="787"/>
      <c r="O9" s="787"/>
      <c r="P9" s="787"/>
    </row>
    <row r="10" spans="2:20" x14ac:dyDescent="0.2">
      <c r="B10" s="128" t="s">
        <v>293</v>
      </c>
      <c r="C10" s="129"/>
      <c r="D10" s="129"/>
      <c r="E10" s="129"/>
      <c r="F10" s="129"/>
      <c r="G10" s="134"/>
      <c r="H10" s="95">
        <v>55998896.199999996</v>
      </c>
      <c r="I10" s="137">
        <v>41125895</v>
      </c>
      <c r="L10" s="787"/>
      <c r="M10" s="787"/>
      <c r="N10" s="787"/>
      <c r="O10" s="787"/>
      <c r="P10" s="787"/>
    </row>
    <row r="11" spans="2:20" x14ac:dyDescent="0.2">
      <c r="B11" s="128"/>
      <c r="C11" s="138" t="s">
        <v>682</v>
      </c>
      <c r="D11" s="129"/>
      <c r="E11" s="129"/>
      <c r="F11" s="129"/>
      <c r="G11" s="134"/>
      <c r="H11" s="139">
        <v>55998896.199999996</v>
      </c>
      <c r="I11" s="139">
        <v>41125895</v>
      </c>
      <c r="K11" s="155"/>
      <c r="L11" s="787"/>
      <c r="M11" s="787"/>
      <c r="N11" s="787"/>
      <c r="O11" s="787"/>
      <c r="P11" s="787"/>
    </row>
    <row r="12" spans="2:20" x14ac:dyDescent="0.2">
      <c r="B12" s="128" t="s">
        <v>294</v>
      </c>
      <c r="C12" s="129"/>
      <c r="D12" s="129"/>
      <c r="E12" s="129"/>
      <c r="F12" s="129"/>
      <c r="G12" s="134"/>
      <c r="H12" s="95">
        <v>56851978.199999996</v>
      </c>
      <c r="I12" s="96">
        <v>-50368917</v>
      </c>
      <c r="L12" s="786"/>
      <c r="M12" s="786"/>
      <c r="N12" s="786"/>
      <c r="O12" s="786"/>
      <c r="P12" s="786"/>
    </row>
    <row r="13" spans="2:20" x14ac:dyDescent="0.2">
      <c r="B13" s="128"/>
      <c r="C13" s="138" t="s">
        <v>683</v>
      </c>
      <c r="D13" s="129"/>
      <c r="E13" s="129"/>
      <c r="F13" s="129"/>
      <c r="G13" s="134"/>
      <c r="H13" s="140">
        <v>56851978.199999996</v>
      </c>
      <c r="I13" s="141">
        <v>-50368917</v>
      </c>
      <c r="L13" s="786"/>
      <c r="M13" s="786"/>
      <c r="N13" s="786"/>
      <c r="O13" s="786"/>
      <c r="P13" s="786"/>
    </row>
    <row r="14" spans="2:20" x14ac:dyDescent="0.2">
      <c r="B14" s="132" t="s">
        <v>295</v>
      </c>
      <c r="C14" s="129"/>
      <c r="D14" s="129"/>
      <c r="E14" s="129"/>
      <c r="F14" s="129"/>
      <c r="G14" s="134">
        <f>'Note 8 - 36'!A530</f>
        <v>22</v>
      </c>
      <c r="H14" s="97">
        <v>-853082</v>
      </c>
      <c r="I14" s="142">
        <v>-9063736</v>
      </c>
      <c r="L14" s="143" t="s">
        <v>12</v>
      </c>
      <c r="M14" s="144"/>
      <c r="N14" s="145">
        <f>-H14-'Note 8 - 36'!D548</f>
        <v>1706164</v>
      </c>
      <c r="O14" s="145">
        <f>I14-'Note 8 - 36'!E548</f>
        <v>0</v>
      </c>
      <c r="P14" s="146"/>
    </row>
    <row r="15" spans="2:20" x14ac:dyDescent="0.2">
      <c r="B15" s="128"/>
      <c r="C15" s="129"/>
      <c r="D15" s="129"/>
      <c r="E15" s="129"/>
      <c r="F15" s="129"/>
      <c r="G15" s="134"/>
      <c r="H15" s="95"/>
      <c r="I15" s="96"/>
      <c r="L15" s="144"/>
      <c r="M15" s="144"/>
      <c r="N15" s="144"/>
      <c r="O15" s="144"/>
      <c r="P15" s="146"/>
    </row>
    <row r="16" spans="2:20" x14ac:dyDescent="0.2">
      <c r="B16" s="132" t="s">
        <v>297</v>
      </c>
      <c r="C16" s="129"/>
      <c r="D16" s="129"/>
      <c r="E16" s="129"/>
      <c r="F16" s="129"/>
      <c r="G16" s="134"/>
      <c r="H16" s="95"/>
      <c r="I16" s="96"/>
      <c r="K16" s="155"/>
      <c r="L16" s="144"/>
      <c r="M16" s="144"/>
      <c r="N16" s="147" t="str">
        <f>IF(N14=0,"in balance","error")</f>
        <v>error</v>
      </c>
      <c r="O16" s="147" t="str">
        <f>IF(O14=0,"in balance","error")</f>
        <v>in balance</v>
      </c>
      <c r="P16" s="146"/>
    </row>
    <row r="17" spans="2:16" x14ac:dyDescent="0.2">
      <c r="B17" s="148" t="s">
        <v>676</v>
      </c>
      <c r="C17" s="129"/>
      <c r="D17" s="129"/>
      <c r="E17" s="129"/>
      <c r="F17" s="129"/>
      <c r="G17" s="134">
        <v>6</v>
      </c>
      <c r="H17" s="95">
        <v>-482069.48122807016</v>
      </c>
      <c r="I17" s="96">
        <v>-1457514</v>
      </c>
      <c r="L17" s="144"/>
      <c r="M17" s="144"/>
      <c r="N17" s="144"/>
      <c r="O17" s="144"/>
      <c r="P17" s="146"/>
    </row>
    <row r="18" spans="2:16" ht="11.25" customHeight="1" x14ac:dyDescent="0.2">
      <c r="B18" s="148" t="s">
        <v>677</v>
      </c>
      <c r="C18" s="129"/>
      <c r="D18" s="129"/>
      <c r="E18" s="129"/>
      <c r="F18" s="129"/>
      <c r="G18" s="134"/>
      <c r="H18" s="95">
        <v>74033.5</v>
      </c>
      <c r="I18" s="149">
        <v>24731</v>
      </c>
      <c r="L18" s="150"/>
      <c r="M18" s="150"/>
      <c r="N18" s="150"/>
      <c r="O18" s="150"/>
      <c r="P18" s="151"/>
    </row>
    <row r="19" spans="2:16" x14ac:dyDescent="0.2">
      <c r="B19" s="148" t="s">
        <v>679</v>
      </c>
      <c r="C19" s="129"/>
      <c r="D19" s="129"/>
      <c r="E19" s="129"/>
      <c r="F19" s="129"/>
      <c r="G19" s="134"/>
      <c r="H19" s="95">
        <v>0</v>
      </c>
      <c r="I19" s="149">
        <v>-472079</v>
      </c>
      <c r="L19" s="151"/>
      <c r="M19" s="151"/>
      <c r="N19" s="151"/>
      <c r="O19" s="151"/>
      <c r="P19" s="151"/>
    </row>
    <row r="20" spans="2:16" x14ac:dyDescent="0.2">
      <c r="B20" s="148" t="s">
        <v>680</v>
      </c>
      <c r="C20" s="129"/>
      <c r="D20" s="129"/>
      <c r="E20" s="129"/>
      <c r="F20" s="129"/>
      <c r="G20" s="134"/>
      <c r="H20" s="95">
        <v>0</v>
      </c>
      <c r="I20" s="96">
        <v>0</v>
      </c>
      <c r="L20" s="151"/>
      <c r="M20" s="151"/>
      <c r="N20" s="151"/>
      <c r="O20" s="151"/>
      <c r="P20" s="151"/>
    </row>
    <row r="21" spans="2:16" x14ac:dyDescent="0.2">
      <c r="B21" s="148" t="s">
        <v>678</v>
      </c>
      <c r="C21" s="129"/>
      <c r="D21" s="129"/>
      <c r="E21" s="129"/>
      <c r="F21" s="129"/>
      <c r="G21" s="134"/>
      <c r="H21" s="95">
        <v>0</v>
      </c>
      <c r="I21" s="96">
        <v>5000000</v>
      </c>
      <c r="L21" s="151"/>
      <c r="M21" s="151"/>
      <c r="N21" s="151"/>
      <c r="O21" s="151"/>
      <c r="P21" s="151"/>
    </row>
    <row r="22" spans="2:16" x14ac:dyDescent="0.2">
      <c r="B22" s="132" t="s">
        <v>431</v>
      </c>
      <c r="C22" s="129"/>
      <c r="D22" s="129"/>
      <c r="E22" s="129"/>
      <c r="F22" s="129"/>
      <c r="G22" s="134"/>
      <c r="H22" s="97">
        <v>-408036</v>
      </c>
      <c r="I22" s="142">
        <v>3095138</v>
      </c>
      <c r="L22" s="151"/>
      <c r="M22" s="151"/>
      <c r="N22" s="151"/>
      <c r="O22" s="151"/>
      <c r="P22" s="151"/>
    </row>
    <row r="23" spans="2:16" x14ac:dyDescent="0.2">
      <c r="B23" s="132"/>
      <c r="C23" s="129"/>
      <c r="D23" s="129"/>
      <c r="E23" s="129"/>
      <c r="F23" s="129"/>
      <c r="G23" s="134"/>
      <c r="H23" s="95"/>
      <c r="I23" s="96"/>
      <c r="L23" s="151"/>
      <c r="M23" s="151"/>
      <c r="N23" s="151"/>
      <c r="O23" s="151"/>
      <c r="P23" s="151"/>
    </row>
    <row r="24" spans="2:16" x14ac:dyDescent="0.2">
      <c r="B24" s="132" t="s">
        <v>432</v>
      </c>
      <c r="C24" s="129"/>
      <c r="D24" s="129"/>
      <c r="E24" s="129"/>
      <c r="F24" s="129"/>
      <c r="G24" s="134"/>
      <c r="H24" s="95"/>
      <c r="I24" s="96"/>
      <c r="L24" s="151"/>
      <c r="M24" s="151"/>
      <c r="N24" s="151"/>
      <c r="O24" s="151"/>
      <c r="P24" s="151"/>
    </row>
    <row r="25" spans="2:16" x14ac:dyDescent="0.2">
      <c r="B25" s="152" t="s">
        <v>125</v>
      </c>
      <c r="C25" s="129"/>
      <c r="D25" s="129"/>
      <c r="E25" s="129"/>
      <c r="F25" s="129"/>
      <c r="G25" s="134"/>
      <c r="H25" s="95">
        <v>0</v>
      </c>
      <c r="I25" s="96">
        <v>-451903</v>
      </c>
      <c r="K25" s="155"/>
    </row>
    <row r="26" spans="2:16" x14ac:dyDescent="0.2">
      <c r="B26" s="148" t="s">
        <v>681</v>
      </c>
      <c r="C26" s="129"/>
      <c r="D26" s="129"/>
      <c r="E26" s="129"/>
      <c r="F26" s="129"/>
      <c r="G26" s="134"/>
      <c r="H26" s="95">
        <v>271998.95999999996</v>
      </c>
      <c r="I26" s="96">
        <v>283816</v>
      </c>
    </row>
    <row r="27" spans="2:16" x14ac:dyDescent="0.2">
      <c r="B27" s="148" t="s">
        <v>276</v>
      </c>
      <c r="C27" s="129"/>
      <c r="D27" s="129"/>
      <c r="E27" s="129"/>
      <c r="F27" s="129"/>
      <c r="G27" s="134"/>
      <c r="H27" s="95">
        <v>-70941.210000000006</v>
      </c>
      <c r="I27" s="96">
        <v>0</v>
      </c>
    </row>
    <row r="28" spans="2:16" x14ac:dyDescent="0.2">
      <c r="B28" s="132" t="s">
        <v>151</v>
      </c>
      <c r="C28" s="129"/>
      <c r="D28" s="129"/>
      <c r="E28" s="129"/>
      <c r="F28" s="129"/>
      <c r="G28" s="134"/>
      <c r="H28" s="97">
        <v>201057.74999999994</v>
      </c>
      <c r="I28" s="142">
        <v>-168087</v>
      </c>
    </row>
    <row r="29" spans="2:16" x14ac:dyDescent="0.2">
      <c r="B29" s="132"/>
      <c r="C29" s="129"/>
      <c r="D29" s="129"/>
      <c r="E29" s="129"/>
      <c r="F29" s="129"/>
      <c r="G29" s="134"/>
      <c r="H29" s="95"/>
      <c r="I29" s="96"/>
    </row>
    <row r="30" spans="2:16" x14ac:dyDescent="0.2">
      <c r="B30" s="132" t="s">
        <v>448</v>
      </c>
      <c r="C30" s="129"/>
      <c r="D30" s="129"/>
      <c r="E30" s="129"/>
      <c r="F30" s="129"/>
      <c r="G30" s="134"/>
      <c r="H30" s="95">
        <v>-1049473</v>
      </c>
      <c r="I30" s="96">
        <v>-9243022</v>
      </c>
    </row>
    <row r="31" spans="2:16" x14ac:dyDescent="0.2">
      <c r="B31" s="132" t="s">
        <v>449</v>
      </c>
      <c r="C31" s="129"/>
      <c r="D31" s="129"/>
      <c r="E31" s="129"/>
      <c r="F31" s="129"/>
      <c r="G31" s="134"/>
      <c r="H31" s="95">
        <v>1819068</v>
      </c>
      <c r="I31" s="96">
        <v>11062090</v>
      </c>
    </row>
    <row r="32" spans="2:16" ht="13.5" thickBot="1" x14ac:dyDescent="0.25">
      <c r="B32" s="132" t="s">
        <v>450</v>
      </c>
      <c r="C32" s="129"/>
      <c r="D32" s="129"/>
      <c r="E32" s="129"/>
      <c r="F32" s="129"/>
      <c r="G32" s="134">
        <f>'Notes_2 to 5'!A226</f>
        <v>5</v>
      </c>
      <c r="H32" s="153">
        <v>769595</v>
      </c>
      <c r="I32" s="154">
        <v>1819068</v>
      </c>
    </row>
    <row r="33" spans="2:14" ht="13.5" thickTop="1" x14ac:dyDescent="0.2">
      <c r="B33" s="128"/>
      <c r="C33" s="129"/>
      <c r="D33" s="129"/>
      <c r="E33" s="129"/>
      <c r="F33" s="129"/>
      <c r="G33" s="129"/>
      <c r="H33" s="135"/>
      <c r="I33" s="136"/>
      <c r="N33" s="155"/>
    </row>
    <row r="34" spans="2:14" x14ac:dyDescent="0.2">
      <c r="B34" s="128"/>
      <c r="C34" s="129"/>
      <c r="D34" s="129"/>
      <c r="E34" s="129"/>
      <c r="F34" s="129"/>
      <c r="G34" s="129"/>
      <c r="H34" s="135"/>
      <c r="I34" s="136"/>
    </row>
    <row r="35" spans="2:14" x14ac:dyDescent="0.2">
      <c r="B35" s="156"/>
      <c r="C35" s="157"/>
      <c r="D35" s="157"/>
      <c r="E35" s="157"/>
      <c r="F35" s="157"/>
      <c r="G35" s="157"/>
      <c r="H35" s="158"/>
      <c r="I35" s="159"/>
    </row>
    <row r="36" spans="2:14" x14ac:dyDescent="0.2">
      <c r="F36" s="126">
        <v>148</v>
      </c>
    </row>
    <row r="38" spans="2:14" x14ac:dyDescent="0.2">
      <c r="E38" s="143" t="s">
        <v>12</v>
      </c>
      <c r="F38" s="160"/>
      <c r="H38" s="161">
        <v>0</v>
      </c>
      <c r="I38" s="161">
        <v>0</v>
      </c>
    </row>
    <row r="41" spans="2:14" x14ac:dyDescent="0.2">
      <c r="H41" s="160" t="s">
        <v>1485</v>
      </c>
      <c r="I41" s="160" t="s">
        <v>1485</v>
      </c>
    </row>
  </sheetData>
  <mergeCells count="7">
    <mergeCell ref="S1:T1"/>
    <mergeCell ref="B1:I1"/>
    <mergeCell ref="L12:P13"/>
    <mergeCell ref="L7:P11"/>
    <mergeCell ref="B3:I3"/>
    <mergeCell ref="B4:I4"/>
    <mergeCell ref="B5:I5"/>
  </mergeCells>
  <phoneticPr fontId="13" type="noConversion"/>
  <conditionalFormatting sqref="B3:I3">
    <cfRule type="cellIs" dxfId="17" priority="1" stopIfTrue="1" operator="equal">
      <formula>"Input name of municipality in cover sheet"</formula>
    </cfRule>
  </conditionalFormatting>
  <conditionalFormatting sqref="B5:I5">
    <cfRule type="cellIs" dxfId="16" priority="2" stopIfTrue="1" operator="equal">
      <formula>"input financial year in cover sheet"</formula>
    </cfRule>
  </conditionalFormatting>
  <pageMargins left="0.74803149606299213" right="0.74803149606299213" top="0.98425196850393704" bottom="0.98425196850393704" header="0.51181102362204722" footer="0.51181102362204722"/>
  <pageSetup paperSize="9" scale="84" firstPageNumber="8" orientation="portrait" useFirstPageNumber="1"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21</vt:i4>
      </vt:variant>
    </vt:vector>
  </HeadingPairs>
  <TitlesOfParts>
    <vt:vector size="41" baseType="lpstr">
      <vt:lpstr>Cover</vt:lpstr>
      <vt:lpstr>Gen Info Pg 1</vt:lpstr>
      <vt:lpstr>Gen Info Pg 2</vt:lpstr>
      <vt:lpstr>Approval </vt:lpstr>
      <vt:lpstr>Index</vt:lpstr>
      <vt:lpstr>Stat of Financial Position</vt:lpstr>
      <vt:lpstr>Stat of Financial Performance</vt:lpstr>
      <vt:lpstr>Stat of Changes in Net Assets</vt:lpstr>
      <vt:lpstr>Cash flow statement</vt:lpstr>
      <vt:lpstr>Comparison statement </vt:lpstr>
      <vt:lpstr>Appropriation Statement</vt:lpstr>
      <vt:lpstr>Accounting Policies</vt:lpstr>
      <vt:lpstr>Notes_2 to 5</vt:lpstr>
      <vt:lpstr>Note 6</vt:lpstr>
      <vt:lpstr>Note 7</vt:lpstr>
      <vt:lpstr>Notes14</vt:lpstr>
      <vt:lpstr>Note 8 - 36</vt:lpstr>
      <vt:lpstr>App A</vt:lpstr>
      <vt:lpstr>App B</vt:lpstr>
      <vt:lpstr>App C</vt:lpstr>
      <vt:lpstr>Cover!Departmentname</vt:lpstr>
      <vt:lpstr>NT_contact</vt:lpstr>
      <vt:lpstr>'Accounting Policies'!Print_Area</vt:lpstr>
      <vt:lpstr>'App B'!Print_Area</vt:lpstr>
      <vt:lpstr>'Approval '!Print_Area</vt:lpstr>
      <vt:lpstr>'Cash flow statement'!Print_Area</vt:lpstr>
      <vt:lpstr>Cover!Print_Area</vt:lpstr>
      <vt:lpstr>'Gen Info Pg 1'!Print_Area</vt:lpstr>
      <vt:lpstr>'Gen Info Pg 2'!Print_Area</vt:lpstr>
      <vt:lpstr>Index!Print_Area</vt:lpstr>
      <vt:lpstr>'Note 7'!Print_Area</vt:lpstr>
      <vt:lpstr>'Note 8 - 36'!Print_Area</vt:lpstr>
      <vt:lpstr>'Notes_2 to 5'!Print_Area</vt:lpstr>
      <vt:lpstr>Notes14!Print_Area</vt:lpstr>
      <vt:lpstr>'Stat of Changes in Net Assets'!Print_Area</vt:lpstr>
      <vt:lpstr>'Stat of Financial Performance'!Print_Area</vt:lpstr>
      <vt:lpstr>'Stat of Financial Position'!Print_Area</vt:lpstr>
      <vt:lpstr>'Note 7'!Print_Titles</vt:lpstr>
      <vt:lpstr>'Note 8 - 36'!Print_Titles</vt:lpstr>
      <vt:lpstr>'Notes_2 to 5'!Print_Titles</vt:lpstr>
      <vt:lpstr>Province</vt:lpstr>
    </vt:vector>
  </TitlesOfParts>
  <Company>Altimax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 AFS DOCUMENT</dc:title>
  <dc:creator>Obrey Nekhavhambe</dc:creator>
  <cp:keywords>GRAP</cp:keywords>
  <cp:lastModifiedBy>nini n. Ngeyakhe</cp:lastModifiedBy>
  <cp:lastPrinted>2014-08-29T13:05:02Z</cp:lastPrinted>
  <dcterms:created xsi:type="dcterms:W3CDTF">2008-11-20T08:04:58Z</dcterms:created>
  <dcterms:modified xsi:type="dcterms:W3CDTF">2015-01-22T18:47:49Z</dcterms:modified>
  <cp:contentStatus>Final</cp:contentStatus>
</cp:coreProperties>
</file>