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0" yWindow="0" windowWidth="11910" windowHeight="5610" tabRatio="970" firstSheet="11" activeTab="13"/>
  </bookViews>
  <sheets>
    <sheet name="Cover" sheetId="1" r:id="rId1"/>
    <sheet name="Gen Info Pg 1" sheetId="11" r:id="rId2"/>
    <sheet name="Gen Info Pg 2" sheetId="12" r:id="rId3"/>
    <sheet name="Approval " sheetId="44" r:id="rId4"/>
    <sheet name="Index" sheetId="17" r:id="rId5"/>
    <sheet name="Stat of Financial Position" sheetId="4" r:id="rId6"/>
    <sheet name="Stat of Financial Performance" sheetId="10" r:id="rId7"/>
    <sheet name="Stat of Changes in Net Assets" sheetId="14" r:id="rId8"/>
    <sheet name="Cash flow statement" sheetId="16" r:id="rId9"/>
    <sheet name="Comparison statement " sheetId="41" r:id="rId10"/>
    <sheet name="Appropriation Statement" sheetId="40" r:id="rId11"/>
    <sheet name="Accounting Policies" sheetId="45" r:id="rId12"/>
    <sheet name="Notes_2 to 5" sheetId="6" r:id="rId13"/>
    <sheet name="Note 6" sheetId="36" r:id="rId14"/>
    <sheet name="Note 7" sheetId="25" r:id="rId15"/>
    <sheet name="Notes14" sheetId="30" state="hidden" r:id="rId16"/>
    <sheet name="Note 8 - 36" sheetId="31" r:id="rId17"/>
    <sheet name="App A" sheetId="38" r:id="rId18"/>
    <sheet name="App B" sheetId="39" r:id="rId19"/>
    <sheet name="App C" sheetId="4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0" hidden="1">Cover!$AB$10:$AB$19</definedName>
    <definedName name="_inc1" localSheetId="19">[1]Incstate!#REF!</definedName>
    <definedName name="_inc1" localSheetId="10">[2]Incstate!#REF!</definedName>
    <definedName name="_inc1" localSheetId="9">[1]Incstate!#REF!</definedName>
    <definedName name="ACCCLASS" localSheetId="10">#REF!</definedName>
    <definedName name="ACCDESC1" localSheetId="10">#REF!</definedName>
    <definedName name="ACCDESC2" localSheetId="10">#REF!</definedName>
    <definedName name="ACCOUNTCLASS" localSheetId="19">'[3]Sheet3 (2)'!$A$1,'[3]Sheet3 (2)'!$A$494,'[3]Sheet3 (2)'!$A$497,'[3]Sheet3 (2)'!$A$564,'[3]Sheet3 (2)'!$A$588,'[3]Sheet3 (2)'!$A$624,'[3]Sheet3 (2)'!$A$630,'[3]Sheet3 (2)'!$A$658</definedName>
    <definedName name="ACCOUNTCLASS" localSheetId="10">'[4]Sheet3 (2)'!$A$1,'[4]Sheet3 (2)'!$A$494,'[4]Sheet3 (2)'!$A$497,'[4]Sheet3 (2)'!$A$564,'[4]Sheet3 (2)'!$A$588,'[4]Sheet3 (2)'!$A$624,'[4]Sheet3 (2)'!$A$630,'[4]Sheet3 (2)'!$A$658</definedName>
    <definedName name="ACCOUNTCLASS" localSheetId="9">'[3]Sheet3 (2)'!$A$1,'[3]Sheet3 (2)'!$A$494,'[3]Sheet3 (2)'!$A$497,'[3]Sheet3 (2)'!$A$564,'[3]Sheet3 (2)'!$A$588,'[3]Sheet3 (2)'!$A$624,'[3]Sheet3 (2)'!$A$630,'[3]Sheet3 (2)'!$A$658</definedName>
    <definedName name="ACCUMULATEDSURPLUSDEFICIT" localSheetId="10">#REF!</definedName>
    <definedName name="APPA" localSheetId="10">#REF!</definedName>
    <definedName name="APPD" localSheetId="10">#REF!</definedName>
    <definedName name="APPE" localSheetId="10">#REF!</definedName>
    <definedName name="APPF" localSheetId="10">#REF!</definedName>
    <definedName name="BANKOVERDRAFT" localSheetId="10">#REF!</definedName>
    <definedName name="BIOLOGICALASSETS" localSheetId="10">#REF!</definedName>
    <definedName name="BIOLOGICALASSETSBREAKDOWN" localSheetId="10">#REF!</definedName>
    <definedName name="BKDWN" localSheetId="10">#REF!</definedName>
    <definedName name="BORROWINGS" localSheetId="10">#REF!</definedName>
    <definedName name="BORROWINGSCURRENTPORTION" localSheetId="10">#REF!</definedName>
    <definedName name="BUILDINGS" localSheetId="10">#REF!</definedName>
    <definedName name="BuiltIn_Print_Titles___0" localSheetId="10">'[5]Gen Info Pg 2'!#REF!</definedName>
    <definedName name="BuiltIn_Print_Titles___0" localSheetId="2">'[5]Bladsy 7 tot 10'!#REF!</definedName>
    <definedName name="BULKPURCHASES" localSheetId="10">#REF!</definedName>
    <definedName name="cash1" localSheetId="19">[6]cashflow!#REF!</definedName>
    <definedName name="cash1" localSheetId="10">[7]cashflow!#REF!</definedName>
    <definedName name="cash1" localSheetId="9">[6]cashflow!#REF!</definedName>
    <definedName name="CASHANDCASHEQUIVALENTS" localSheetId="10">#REF!</definedName>
    <definedName name="ceo" localSheetId="10">#REF!</definedName>
    <definedName name="CLASS" localSheetId="10">#REF!</definedName>
    <definedName name="COMMUNITYASSETS" localSheetId="10">#REF!</definedName>
    <definedName name="CONSTRUCTIONCONTRACTSANDRECEIVABLES" localSheetId="10">#REF!</definedName>
    <definedName name="CONSUMERDEBTORS" localSheetId="10">#REF!</definedName>
    <definedName name="CONSUMERDEBTORSPROV" localSheetId="10">#REF!</definedName>
    <definedName name="CONSUMERDEPOSITS" localSheetId="10">#REF!</definedName>
    <definedName name="CURRENTASSETS" localSheetId="10">#REF!</definedName>
    <definedName name="CURRENTBORROWINGS" localSheetId="10">#REF!</definedName>
    <definedName name="CURRENTINVESTMENTS" localSheetId="10">#REF!</definedName>
    <definedName name="CURRENTLIABILITIES" localSheetId="10">#REF!</definedName>
    <definedName name="CURRENTPORTIONUNSPENTCONDITIONALGRANTSANDRECEIPTS" localSheetId="10">#REF!</definedName>
    <definedName name="CURRENTPROVISIONS" localSheetId="10">#REF!</definedName>
    <definedName name="DABIOLOGICAL" localSheetId="10">#REF!</definedName>
    <definedName name="DAINTANGIBLES" localSheetId="10">#REF!</definedName>
    <definedName name="DAINVPROPERTY" localSheetId="10">#REF!</definedName>
    <definedName name="DAPROPERTYPLANTANDEQUIPMENT" localSheetId="10">#REF!</definedName>
    <definedName name="Departmentname" localSheetId="0">Cover!$D$17</definedName>
    <definedName name="DEPRECIATIONANDAMORTISATION" localSheetId="10">#REF!</definedName>
    <definedName name="ELEMENTS" localSheetId="10">#REF!</definedName>
    <definedName name="EMPLOYEEBENEFITS" localSheetId="10">#REF!</definedName>
    <definedName name="EMPLOYEEBENEFITSBORROWINGS" localSheetId="10">#REF!</definedName>
    <definedName name="EMPLOYEEBENEFITSCURRENTPORTION" localSheetId="10">#REF!</definedName>
    <definedName name="EMPLOYEERELATEDCOST" localSheetId="10">#REF!</definedName>
    <definedName name="EXPENSES" localSheetId="10">#REF!</definedName>
    <definedName name="FINANCECOSTS" localSheetId="10">#REF!</definedName>
    <definedName name="FINANCELEASEDASSETS" localSheetId="10">#REF!</definedName>
    <definedName name="FINANCELEASELIABILITY" localSheetId="10">#REF!</definedName>
    <definedName name="FINANCELEASELIABILITYCURRENTPORTION" localSheetId="10">#REF!</definedName>
    <definedName name="FINANCIALSASSETSHELDFORSALE" localSheetId="10">#REF!</definedName>
    <definedName name="FINANCIALSCURRENTASSETS" localSheetId="10">#REF!</definedName>
    <definedName name="FINANCIALSCURRENTLIABILITIES" localSheetId="10">#REF!</definedName>
    <definedName name="FINANCIALSEXPENSES" localSheetId="10">#REF!</definedName>
    <definedName name="FINANCIALSNETASSETS" localSheetId="10">#REF!</definedName>
    <definedName name="FINANCIALSNONCURRENTASSETS" localSheetId="10">#REF!</definedName>
    <definedName name="FINANCIALSNONCURRENTLIABILITIES" localSheetId="10">#REF!</definedName>
    <definedName name="FINANCIALSOTHER" localSheetId="10">#REF!</definedName>
    <definedName name="FINANCIALSREVENUE" localSheetId="10">#REF!</definedName>
    <definedName name="GAINLOSSONSALEOFASSETS" localSheetId="10">#REF!</definedName>
    <definedName name="gen" localSheetId="10">#REF!</definedName>
    <definedName name="GENERALEXPENSES" localSheetId="10">#REF!</definedName>
    <definedName name="GOVERNMENTGRANTSANDSUBSIDIES" localSheetId="10">#REF!</definedName>
    <definedName name="hd" localSheetId="19">[6]Notes!#REF!</definedName>
    <definedName name="hd" localSheetId="10">[7]Notes!#REF!</definedName>
    <definedName name="hd" localSheetId="9">[6]Notes!#REF!</definedName>
    <definedName name="HERITAGEASSETS" localSheetId="10">#REF!</definedName>
    <definedName name="IMPAIRMENTLOSSREVERSALOFIMPAIRMENTLOSS" localSheetId="10">#REF!</definedName>
    <definedName name="INFRASTRUCTURE" localSheetId="10">#REF!</definedName>
    <definedName name="INTANGIBLEASSETS" localSheetId="10">#REF!</definedName>
    <definedName name="INTANGIBLES" localSheetId="10">#REF!</definedName>
    <definedName name="INVENTORIES" localSheetId="10">#REF!</definedName>
    <definedName name="INVESTMENTPROPERTY" localSheetId="10">#REF!</definedName>
    <definedName name="INVESTMENTPROPERTYHELDFORSALE" localSheetId="10">#REF!</definedName>
    <definedName name="INVESTMENTS" localSheetId="10">#REF!</definedName>
    <definedName name="LAND" localSheetId="10">#REF!</definedName>
    <definedName name="LICENCEFEES" localSheetId="10">#REF!</definedName>
    <definedName name="LINEITEM" localSheetId="10">#REF!</definedName>
    <definedName name="MOVEMENTBIOLOGICAL" localSheetId="10">#REF!</definedName>
    <definedName name="MOVEMENTCURRENT" localSheetId="10">#REF!</definedName>
    <definedName name="MOVEMENTDEPRECIATIONANDAMORTISATION" localSheetId="10">#REF!</definedName>
    <definedName name="MOVEMENTINVENTORIES" localSheetId="10">#REF!</definedName>
    <definedName name="MOVEMENTIP" localSheetId="10">#REF!</definedName>
    <definedName name="MOVEMENTNETASSETS" localSheetId="10">#REF!</definedName>
    <definedName name="MOVEMENTNONCURRENT" localSheetId="10">#REF!</definedName>
    <definedName name="MOVEMENTPERFORMANCE" localSheetId="10">#REF!</definedName>
    <definedName name="MOVEMENTPPE" localSheetId="10">#REF!</definedName>
    <definedName name="MOVEMENTPROVDOUBTFUL" localSheetId="10">#REF!</definedName>
    <definedName name="MOVEMENTPROVISION" localSheetId="10">#REF!</definedName>
    <definedName name="MOVEMENTREVALUATION" localSheetId="10">#REF!</definedName>
    <definedName name="MOVEMENTS" localSheetId="10">#REF!</definedName>
    <definedName name="MOVEMENTSURPLUS" localSheetId="10">#REF!</definedName>
    <definedName name="NETASSETS" localSheetId="10">#REF!</definedName>
    <definedName name="NONCURRENTASSETS" localSheetId="10">#REF!</definedName>
    <definedName name="NONCURRENTASSETSHELDFORSALE" localSheetId="10">#REF!</definedName>
    <definedName name="NONCURRENTLIABILITIES" localSheetId="10">#REF!</definedName>
    <definedName name="NONCURRENTPROVISIONS" localSheetId="10">#REF!</definedName>
    <definedName name="NONCURRENTRECEIVABLES" localSheetId="10">#REF!</definedName>
    <definedName name="NONCURRENTRECEIVABLESCURRENTPORTION" localSheetId="10">#REF!</definedName>
    <definedName name="NONCURRENTUNSPENTCONDITIONALGRANTSANDRECEIPTS" localSheetId="10">#REF!</definedName>
    <definedName name="NT_contact">Cover!$AB$11:$AE$19</definedName>
    <definedName name="OTHER" localSheetId="10">#REF!</definedName>
    <definedName name="OTHERASSETSHELDFORSALE" localSheetId="10">#REF!</definedName>
    <definedName name="OTHERASSETSPPE" localSheetId="10">#REF!</definedName>
    <definedName name="OTHERCURRENTFINANCIALASSETS" localSheetId="10">#REF!</definedName>
    <definedName name="OTHERCURRENTFINANCIALLIABILITIES" localSheetId="10">#REF!</definedName>
    <definedName name="OTHERDEBTORS" localSheetId="10">#REF!</definedName>
    <definedName name="OTHERINCOME" localSheetId="10">#REF!</definedName>
    <definedName name="OTHERNONCURRENTFINANCIALASSETS" localSheetId="10">#REF!</definedName>
    <definedName name="OTHERNONCURRENTFINANCIALLIABILITIES" localSheetId="10">#REF!</definedName>
    <definedName name="OTHERRECEIVABLESFROMNONEXCHANGETRANSACTIONS" localSheetId="10">#REF!</definedName>
    <definedName name="PERFORMANCE" localSheetId="10">#REF!</definedName>
    <definedName name="pols" localSheetId="10">#REF!</definedName>
    <definedName name="POSITION" localSheetId="10">#REF!</definedName>
    <definedName name="PREPAYMENTS" localSheetId="10">#REF!</definedName>
    <definedName name="_xlnm.Print_Area" localSheetId="11">'Accounting Policies'!$A$1:$G$532</definedName>
    <definedName name="_xlnm.Print_Area" localSheetId="18">'App B'!$A$1:$M$28</definedName>
    <definedName name="_xlnm.Print_Area" localSheetId="3">'Approval '!$A$1:$G$41</definedName>
    <definedName name="_xlnm.Print_Area" localSheetId="8">'Cash flow statement'!$A$1:$I$36</definedName>
    <definedName name="_xlnm.Print_Area" localSheetId="0">Cover!$A$1:$I$33</definedName>
    <definedName name="_xlnm.Print_Area" localSheetId="1">'Gen Info Pg 1'!$A$1:$B$50</definedName>
    <definedName name="_xlnm.Print_Area" localSheetId="2">'Gen Info Pg 2'!$A$1:$B$37</definedName>
    <definedName name="_xlnm.Print_Area" localSheetId="4">Index!$A$1:$I$50</definedName>
    <definedName name="_xlnm.Print_Area" localSheetId="14">'Note 7'!$A$1:$F$56</definedName>
    <definedName name="_xlnm.Print_Area" localSheetId="16">'Note 8 - 36'!$A$1:$E$1143</definedName>
    <definedName name="_xlnm.Print_Area" localSheetId="12">'Notes_2 to 5'!$A$1:$E$274</definedName>
    <definedName name="_xlnm.Print_Area" localSheetId="15">Notes14!$A$1:$J$113</definedName>
    <definedName name="_xlnm.Print_Area" localSheetId="7">'Stat of Changes in Net Assets'!$A$1:$L$23</definedName>
    <definedName name="_xlnm.Print_Area" localSheetId="6">'Stat of Financial Performance'!$A$1:$I$41</definedName>
    <definedName name="_xlnm.Print_Area" localSheetId="5">'Stat of Financial Position'!$A$1:$J$43</definedName>
    <definedName name="_xlnm.Print_Area">#REF!</definedName>
    <definedName name="_xlnm.Print_Titles" localSheetId="14">'Note 7'!$2:$7</definedName>
    <definedName name="_xlnm.Print_Titles" localSheetId="16">'Note 8 - 36'!$1:$7</definedName>
    <definedName name="_xlnm.Print_Titles" localSheetId="12">'Notes_2 to 5'!$1:$8</definedName>
    <definedName name="PROFITLOSSONFAIRVALUEADJUSTMENT" localSheetId="11">#REF!</definedName>
    <definedName name="PROFITLOSSONFAIRVALUEADJUSTMENT" localSheetId="10">#REF!</definedName>
    <definedName name="PROFITLOSSONFAIRVALUEADJUSTMENT" localSheetId="3">#REF!</definedName>
    <definedName name="PROPERTYPLANTANDEQUIPMENT" localSheetId="10">#REF!</definedName>
    <definedName name="PROPERTYPLANTANDEQUIPMENTHELDFORSALE" localSheetId="10">#REF!</definedName>
    <definedName name="PROPERTYRATES" localSheetId="10">#REF!</definedName>
    <definedName name="PROPERTYRATESPENALTIESIMPOSEDANDCOLLECTIONCHARGES" localSheetId="10">#REF!</definedName>
    <definedName name="Province">Cover!$E$10</definedName>
    <definedName name="PROVISIONFORDOUBTFULDEBTS" localSheetId="10">#REF!</definedName>
    <definedName name="PUBLICCONTRIBUTIONSANDDONATIONS" localSheetId="10">#REF!</definedName>
    <definedName name="REMUNERATIONOFCHIEFFINANCEOFFICER" localSheetId="10">#REF!</definedName>
    <definedName name="REMUNERATIONOFCOUNCILLORS" localSheetId="10">#REF!</definedName>
    <definedName name="REMUNERATIONOFEXECUTIVEDIRECTORSCOMMUNITYSERVICES" localSheetId="10">#REF!</definedName>
    <definedName name="REMUNERATIONOFEXECUTIVEDIRECTORSCORPORATESERVICES" localSheetId="10">#REF!</definedName>
    <definedName name="REMUNERATIONOFEXECUTIVEDIRECTORSTECHNICALSERVICES" localSheetId="10">#REF!</definedName>
    <definedName name="REMUNERATIONOFMUNICIPALMANAGER" localSheetId="10">#REF!</definedName>
    <definedName name="REMUNERATIONOFSENIORMANAGERS" localSheetId="10">#REF!</definedName>
    <definedName name="RENTALOFEQUIPMENT" localSheetId="10">#REF!</definedName>
    <definedName name="RENTALOFEXTERNALEQUIPMENT" localSheetId="10">#REF!</definedName>
    <definedName name="RENTALOFFACILITIESANDEQUIPMENT" localSheetId="10">#REF!</definedName>
    <definedName name="RESERVES" localSheetId="10">#REF!</definedName>
    <definedName name="REVENUE" localSheetId="10">#REF!</definedName>
    <definedName name="SERVICECHARGES" localSheetId="10">#REF!</definedName>
    <definedName name="TAXESANDTRANSFERSPAYABLE" localSheetId="10">#REF!</definedName>
    <definedName name="title" localSheetId="10">#REF!</definedName>
    <definedName name="tm_1140851196" localSheetId="10">#REF!</definedName>
    <definedName name="tm_1140851233" localSheetId="10">#REF!</definedName>
    <definedName name="tm_469777380" localSheetId="10">#REF!</definedName>
    <definedName name="tm_469777386" localSheetId="10">#REF!</definedName>
    <definedName name="tm_469777387" localSheetId="10">#REF!</definedName>
    <definedName name="TRADEANDOTHERPAYABLESFROMEXCHANGETRANSACTIONS" localSheetId="10">#REF!</definedName>
    <definedName name="TRADEANDOTHERRECEIVABLESFROMEXCHANGETRANSACTIONS" localSheetId="10">#REF!</definedName>
    <definedName name="treas" localSheetId="10">#REF!</definedName>
    <definedName name="UNSPENTCONDITIONALGRANTSANDRECEIPTSCURRENTPORTION" localSheetId="10">#REF!</definedName>
    <definedName name="VATPAYABLE" localSheetId="10">#REF!</definedName>
    <definedName name="VATRECEIVABLE" localSheetId="10">#REF!</definedName>
    <definedName name="WRITEDOWNSREVERSALOFWRITEDOWNSTONRV" localSheetId="10">#REF!</definedName>
  </definedNames>
  <calcPr calcId="144525"/>
</workbook>
</file>

<file path=xl/calcChain.xml><?xml version="1.0" encoding="utf-8"?>
<calcChain xmlns="http://schemas.openxmlformats.org/spreadsheetml/2006/main">
  <c r="C1112" i="31" l="1"/>
  <c r="C1114" i="31" s="1"/>
  <c r="C1106" i="31" s="1"/>
  <c r="C1095" i="31" l="1"/>
  <c r="C1099" i="31"/>
  <c r="C1091" i="31" l="1"/>
  <c r="C1089" i="31"/>
  <c r="C1092" i="31" l="1"/>
  <c r="C1084" i="31"/>
  <c r="B5" i="10" l="1"/>
  <c r="A4" i="44"/>
  <c r="A6" i="45" s="1"/>
  <c r="A2" i="44"/>
  <c r="I30" i="14" l="1"/>
  <c r="P15" i="42"/>
  <c r="Q7" i="42"/>
  <c r="Q15" i="42" l="1"/>
  <c r="G32" i="16" l="1"/>
  <c r="A158" i="6" l="1"/>
  <c r="A170" i="6" s="1"/>
  <c r="A137" i="6"/>
  <c r="A149" i="6" s="1"/>
  <c r="A127" i="6"/>
  <c r="G12" i="4" l="1"/>
  <c r="C88" i="6"/>
  <c r="C92" i="6" s="1"/>
  <c r="H35" i="41" l="1"/>
  <c r="H19" i="41"/>
  <c r="H25" i="41" s="1"/>
  <c r="G25" i="10" l="1"/>
  <c r="A427" i="31"/>
  <c r="G28" i="4" l="1"/>
  <c r="G13" i="4" l="1"/>
  <c r="G27" i="4" l="1"/>
  <c r="G26" i="4"/>
  <c r="G25" i="4"/>
  <c r="G19" i="4"/>
  <c r="G15" i="4"/>
  <c r="G14" i="4"/>
  <c r="G10" i="4"/>
  <c r="A505" i="31"/>
  <c r="A5" i="38" l="1"/>
  <c r="B4" i="25"/>
  <c r="B5" i="6"/>
  <c r="A2" i="38" l="1"/>
  <c r="A4" i="12" l="1"/>
  <c r="B5" i="14" l="1"/>
  <c r="B5" i="16" s="1"/>
  <c r="G752" i="31" l="1"/>
  <c r="J260" i="31" l="1"/>
  <c r="I252" i="31"/>
  <c r="I250" i="31"/>
  <c r="G431" i="31" l="1"/>
  <c r="G429" i="31"/>
  <c r="B4" i="31"/>
  <c r="I247" i="31" l="1"/>
  <c r="I248" i="31"/>
  <c r="I246" i="31"/>
  <c r="I249" i="31"/>
  <c r="I245" i="31"/>
  <c r="I251" i="31"/>
  <c r="B4" i="30" l="1"/>
  <c r="J8" i="14"/>
  <c r="J10" i="14"/>
  <c r="J12" i="14" s="1"/>
  <c r="I8" i="14"/>
  <c r="I12" i="14"/>
  <c r="I13" i="14" s="1"/>
  <c r="H8" i="14"/>
  <c r="H12" i="14"/>
  <c r="H15" i="14"/>
  <c r="H17" i="14" s="1"/>
  <c r="H20" i="14" s="1"/>
  <c r="I15" i="14" l="1"/>
  <c r="I17" i="14" s="1"/>
  <c r="I20" i="14" s="1"/>
  <c r="J13" i="14"/>
  <c r="J15" i="14" s="1"/>
  <c r="J17" i="14" s="1"/>
  <c r="J20" i="14" s="1"/>
  <c r="F659" i="31" l="1"/>
  <c r="F656" i="31"/>
  <c r="F655" i="31"/>
  <c r="F658" i="31"/>
  <c r="F657" i="31"/>
  <c r="B39" i="30" l="1"/>
  <c r="B37" i="30"/>
  <c r="B71" i="30"/>
  <c r="B69" i="30"/>
  <c r="J13" i="30"/>
  <c r="J14" i="30"/>
  <c r="B76" i="31"/>
  <c r="B72" i="31"/>
  <c r="B69" i="31"/>
  <c r="B65" i="31"/>
  <c r="G73" i="30"/>
  <c r="F73" i="30"/>
  <c r="G72" i="30"/>
  <c r="F72" i="30"/>
  <c r="J47" i="30"/>
  <c r="I42" i="30"/>
  <c r="H42" i="30"/>
  <c r="G42" i="30"/>
  <c r="F42" i="30"/>
  <c r="B63" i="30"/>
  <c r="B44" i="30"/>
  <c r="J46" i="30"/>
  <c r="J42" i="30"/>
  <c r="E42" i="30"/>
  <c r="D42" i="30"/>
  <c r="C42" i="30"/>
  <c r="B2" i="31"/>
  <c r="B52" i="31"/>
  <c r="B55" i="31"/>
  <c r="B58" i="31"/>
  <c r="B61" i="31"/>
  <c r="B2" i="30"/>
  <c r="C9" i="30"/>
  <c r="D9" i="30"/>
  <c r="E9" i="30"/>
  <c r="F9" i="30"/>
  <c r="G9" i="30"/>
  <c r="H9" i="30"/>
  <c r="I9" i="30"/>
  <c r="J9" i="30"/>
  <c r="B11" i="30"/>
  <c r="B30" i="30"/>
  <c r="B2" i="25"/>
  <c r="B3" i="16"/>
  <c r="B3" i="14"/>
  <c r="A115" i="6" l="1"/>
  <c r="A131" i="6" s="1"/>
  <c r="I24" i="30"/>
  <c r="D26" i="30"/>
  <c r="H48" i="30"/>
  <c r="F48" i="30"/>
  <c r="D48" i="30"/>
  <c r="C50" i="30"/>
  <c r="H20" i="30"/>
  <c r="F61" i="30"/>
  <c r="E60" i="30"/>
  <c r="F12" i="30"/>
  <c r="D45" i="30"/>
  <c r="I27" i="30"/>
  <c r="E27" i="30"/>
  <c r="G45" i="30"/>
  <c r="C17" i="30"/>
  <c r="H45" i="30"/>
  <c r="H44" i="30" s="1"/>
  <c r="G24" i="30"/>
  <c r="H61" i="30"/>
  <c r="C60" i="30"/>
  <c r="F27" i="30"/>
  <c r="D12" i="30"/>
  <c r="E50" i="30"/>
  <c r="F26" i="30"/>
  <c r="G61" i="30"/>
  <c r="H18" i="30"/>
  <c r="D28" i="30"/>
  <c r="I59" i="30"/>
  <c r="F45" i="30"/>
  <c r="G27" i="30"/>
  <c r="C28" i="30"/>
  <c r="I45" i="30"/>
  <c r="D59" i="30"/>
  <c r="H12" i="30"/>
  <c r="D18" i="30"/>
  <c r="I57" i="30"/>
  <c r="G57" i="30"/>
  <c r="E57" i="30"/>
  <c r="C53" i="30"/>
  <c r="H15" i="30"/>
  <c r="F15" i="30"/>
  <c r="D15" i="30"/>
  <c r="I51" i="30"/>
  <c r="G52" i="30"/>
  <c r="E52" i="30"/>
  <c r="C56" i="30"/>
  <c r="H28" i="30"/>
  <c r="G17" i="30"/>
  <c r="E24" i="30"/>
  <c r="C24" i="30"/>
  <c r="H52" i="30"/>
  <c r="F51" i="30"/>
  <c r="D51" i="30"/>
  <c r="I23" i="30"/>
  <c r="G23" i="30"/>
  <c r="E19" i="30"/>
  <c r="C19" i="30"/>
  <c r="H53" i="30"/>
  <c r="F57" i="30"/>
  <c r="D50" i="30"/>
  <c r="C51" i="30"/>
  <c r="D57" i="30"/>
  <c r="E56" i="30"/>
  <c r="E61" i="30"/>
  <c r="F59" i="30"/>
  <c r="G51" i="30"/>
  <c r="H57" i="30"/>
  <c r="I56" i="30"/>
  <c r="I61" i="30"/>
  <c r="C12" i="30"/>
  <c r="C27" i="30"/>
  <c r="D24" i="30"/>
  <c r="E23" i="30"/>
  <c r="E28" i="30"/>
  <c r="F20" i="30"/>
  <c r="G19" i="30"/>
  <c r="H17" i="30"/>
  <c r="H26" i="30"/>
  <c r="I18" i="30"/>
  <c r="C57" i="30"/>
  <c r="D56" i="30"/>
  <c r="D61" i="30"/>
  <c r="E53" i="30"/>
  <c r="F52" i="30"/>
  <c r="G50" i="30"/>
  <c r="G59" i="30"/>
  <c r="H51" i="30"/>
  <c r="I48" i="30"/>
  <c r="C20" i="30"/>
  <c r="D19" i="30"/>
  <c r="E17" i="30"/>
  <c r="E26" i="30"/>
  <c r="F19" i="30"/>
  <c r="G20" i="30"/>
  <c r="H19" i="30"/>
  <c r="I17" i="30"/>
  <c r="I26" i="30"/>
  <c r="C52" i="30"/>
  <c r="D53" i="30"/>
  <c r="E51" i="30"/>
  <c r="F53" i="30"/>
  <c r="G60" i="30"/>
  <c r="H59" i="30"/>
  <c r="I60" i="30"/>
  <c r="C18" i="30"/>
  <c r="D20" i="30"/>
  <c r="E18" i="30"/>
  <c r="F24" i="30"/>
  <c r="G18" i="30"/>
  <c r="H24" i="30"/>
  <c r="I19" i="30"/>
  <c r="C48" i="30"/>
  <c r="D52" i="30"/>
  <c r="E48" i="30"/>
  <c r="F56" i="30"/>
  <c r="G48" i="30"/>
  <c r="H56" i="30"/>
  <c r="I50" i="30"/>
  <c r="C26" i="30"/>
  <c r="D27" i="30"/>
  <c r="E20" i="30"/>
  <c r="F18" i="30"/>
  <c r="G15" i="30"/>
  <c r="H23" i="30"/>
  <c r="I15" i="30"/>
  <c r="C45" i="30"/>
  <c r="C61" i="30"/>
  <c r="E45" i="30"/>
  <c r="F50" i="30"/>
  <c r="G56" i="30"/>
  <c r="H50" i="30"/>
  <c r="I52" i="30"/>
  <c r="C23" i="30"/>
  <c r="D17" i="30"/>
  <c r="E12" i="30"/>
  <c r="F17" i="30"/>
  <c r="G12" i="30"/>
  <c r="G28" i="30"/>
  <c r="I12" i="30"/>
  <c r="I11" i="30" s="1"/>
  <c r="I28" i="30"/>
  <c r="C59" i="30"/>
  <c r="D60" i="30"/>
  <c r="E59" i="30"/>
  <c r="F60" i="30"/>
  <c r="G53" i="30"/>
  <c r="H60" i="30"/>
  <c r="I53" i="30"/>
  <c r="C15" i="30"/>
  <c r="D23" i="30"/>
  <c r="E15" i="30"/>
  <c r="F23" i="30"/>
  <c r="F28" i="30"/>
  <c r="G26" i="30"/>
  <c r="H27" i="30"/>
  <c r="I20" i="30"/>
  <c r="D65" i="30" l="1"/>
  <c r="I22" i="30"/>
  <c r="F11" i="30"/>
  <c r="D44" i="30"/>
  <c r="G11" i="30"/>
  <c r="F44" i="30"/>
  <c r="G22" i="30"/>
  <c r="G55" i="30"/>
  <c r="I55" i="30"/>
  <c r="F55" i="30"/>
  <c r="D11" i="30"/>
  <c r="H65" i="30"/>
  <c r="C22" i="30"/>
  <c r="H11" i="30"/>
  <c r="J24" i="30"/>
  <c r="F22" i="30"/>
  <c r="D32" i="30"/>
  <c r="E55" i="30"/>
  <c r="J52" i="30"/>
  <c r="J26" i="30"/>
  <c r="F65" i="30"/>
  <c r="J61" i="30"/>
  <c r="H32" i="30"/>
  <c r="J48" i="30"/>
  <c r="J18" i="30"/>
  <c r="J12" i="30"/>
  <c r="F32" i="30"/>
  <c r="E32" i="30"/>
  <c r="J50" i="30"/>
  <c r="J20" i="30"/>
  <c r="G31" i="30"/>
  <c r="C32" i="30"/>
  <c r="D55" i="30"/>
  <c r="J56" i="30"/>
  <c r="J27" i="30"/>
  <c r="D64" i="30"/>
  <c r="D63" i="30" s="1"/>
  <c r="H55" i="30"/>
  <c r="D31" i="30"/>
  <c r="J19" i="30"/>
  <c r="H31" i="30"/>
  <c r="J15" i="30"/>
  <c r="J59" i="30"/>
  <c r="D22" i="30"/>
  <c r="J23" i="30"/>
  <c r="G32" i="30"/>
  <c r="F64" i="30"/>
  <c r="H22" i="30"/>
  <c r="J17" i="30"/>
  <c r="I32" i="30"/>
  <c r="F31" i="30"/>
  <c r="J60" i="30"/>
  <c r="H64" i="30"/>
  <c r="G64" i="30"/>
  <c r="E11" i="30"/>
  <c r="E31" i="30"/>
  <c r="I31" i="30"/>
  <c r="E64" i="30"/>
  <c r="E44" i="30"/>
  <c r="I64" i="30"/>
  <c r="E65" i="30"/>
  <c r="C11" i="30"/>
  <c r="C31" i="30"/>
  <c r="J28" i="30"/>
  <c r="E22" i="30"/>
  <c r="J45" i="30"/>
  <c r="C44" i="30"/>
  <c r="C64" i="30"/>
  <c r="G65" i="30"/>
  <c r="G44" i="30"/>
  <c r="C65" i="30"/>
  <c r="I65" i="30"/>
  <c r="J51" i="30"/>
  <c r="J53" i="30"/>
  <c r="I44" i="30"/>
  <c r="C55" i="30"/>
  <c r="J57" i="30"/>
  <c r="A192" i="6" l="1"/>
  <c r="H30" i="30"/>
  <c r="F63" i="30"/>
  <c r="C30" i="30"/>
  <c r="F30" i="30"/>
  <c r="H63" i="30"/>
  <c r="E30" i="30"/>
  <c r="J44" i="30"/>
  <c r="J22" i="30"/>
  <c r="D30" i="30"/>
  <c r="J11" i="30"/>
  <c r="J55" i="30"/>
  <c r="G30" i="30"/>
  <c r="J32" i="30"/>
  <c r="I30" i="30"/>
  <c r="G63" i="30"/>
  <c r="J64" i="30"/>
  <c r="J31" i="30"/>
  <c r="C63" i="30"/>
  <c r="E63" i="30"/>
  <c r="I63" i="30"/>
  <c r="J65" i="30"/>
  <c r="I260" i="31" l="1"/>
  <c r="J30" i="30"/>
  <c r="J63" i="30"/>
  <c r="A203" i="6" l="1"/>
  <c r="O14" i="16" l="1"/>
  <c r="O16" i="16" s="1"/>
  <c r="I29" i="14" l="1"/>
  <c r="I31" i="14" s="1"/>
  <c r="A6" i="30" l="1"/>
  <c r="A8" i="31" l="1"/>
  <c r="A30" i="31" l="1"/>
  <c r="G30" i="4" l="1"/>
  <c r="A95" i="31" l="1"/>
  <c r="A116" i="31" l="1"/>
  <c r="A211" i="31" l="1"/>
  <c r="A175" i="31" l="1"/>
  <c r="A202" i="31" l="1"/>
  <c r="G13" i="10" l="1"/>
  <c r="G14" i="10" l="1"/>
  <c r="G15" i="10" l="1"/>
  <c r="G21" i="10" l="1"/>
  <c r="G16" i="10" l="1"/>
  <c r="G26" i="10" l="1"/>
  <c r="A444" i="31"/>
  <c r="G27" i="10" l="1"/>
  <c r="G29" i="10" l="1"/>
  <c r="A460" i="31"/>
  <c r="G32" i="10" l="1"/>
  <c r="G36" i="10" l="1"/>
  <c r="A515" i="31"/>
  <c r="A530" i="31" l="1"/>
  <c r="G37" i="10"/>
  <c r="A521" i="31"/>
  <c r="G14" i="16" l="1"/>
  <c r="A572" i="31" l="1"/>
  <c r="A677" i="31"/>
  <c r="A689" i="31" s="1"/>
  <c r="A707" i="31" s="1"/>
  <c r="A561" i="31"/>
  <c r="A645" i="31" l="1"/>
  <c r="A665" i="31" l="1"/>
  <c r="A725" i="31" s="1"/>
  <c r="A787" i="31" l="1"/>
  <c r="A727" i="31"/>
  <c r="A734" i="31" s="1"/>
  <c r="A744" i="31" s="1"/>
  <c r="A749" i="31" s="1"/>
  <c r="A757" i="31" s="1"/>
  <c r="A766" i="31" s="1"/>
  <c r="A836" i="31" l="1"/>
  <c r="A789" i="31"/>
  <c r="A806" i="31" s="1"/>
  <c r="A854" i="31" l="1"/>
  <c r="A894" i="31" s="1"/>
  <c r="A902" i="31" s="1"/>
  <c r="A922" i="31" l="1"/>
  <c r="A927" i="31" s="1"/>
  <c r="A941" i="31" s="1"/>
  <c r="A988" i="31" l="1"/>
  <c r="A992" i="31" s="1"/>
  <c r="A1013" i="31" s="1"/>
  <c r="A943" i="31"/>
  <c r="A961" i="31" s="1"/>
  <c r="A967" i="31" s="1"/>
  <c r="A977" i="31" s="1"/>
  <c r="N14" i="16" l="1"/>
  <c r="N16" i="16" s="1"/>
</calcChain>
</file>

<file path=xl/comments1.xml><?xml version="1.0" encoding="utf-8"?>
<comments xmlns="http://schemas.openxmlformats.org/spreadsheetml/2006/main">
  <authors>
    <author>Morar Incorporated</author>
  </authors>
  <commentList>
    <comment ref="E18" authorId="0">
      <text>
        <r>
          <rPr>
            <b/>
            <sz val="9"/>
            <color indexed="81"/>
            <rFont val="Tahoma"/>
            <family val="2"/>
          </rPr>
          <t>Morar Incorporated:</t>
        </r>
        <r>
          <rPr>
            <sz val="9"/>
            <color indexed="81"/>
            <rFont val="Tahoma"/>
            <family val="2"/>
          </rPr>
          <t xml:space="preserve">
Both internal and external</t>
        </r>
      </text>
    </comment>
  </commentList>
</comments>
</file>

<file path=xl/comments2.xml><?xml version="1.0" encoding="utf-8"?>
<comments xmlns="http://schemas.openxmlformats.org/spreadsheetml/2006/main">
  <authors>
    <author>Morar Incorporated</author>
  </authors>
  <commentList>
    <comment ref="H18" authorId="0">
      <text>
        <r>
          <rPr>
            <b/>
            <sz val="9"/>
            <color indexed="81"/>
            <rFont val="Tahoma"/>
            <family val="2"/>
          </rPr>
          <t>Morar Incorporated:</t>
        </r>
        <r>
          <rPr>
            <sz val="9"/>
            <color indexed="81"/>
            <rFont val="Tahoma"/>
            <family val="2"/>
          </rPr>
          <t xml:space="preserve">
Both internal and external</t>
        </r>
      </text>
    </comment>
  </commentList>
</comments>
</file>

<file path=xl/comments3.xml><?xml version="1.0" encoding="utf-8"?>
<comments xmlns="http://schemas.openxmlformats.org/spreadsheetml/2006/main">
  <authors>
    <author>Morar Incorporated</author>
  </authors>
  <commentList>
    <comment ref="B504" authorId="0">
      <text>
        <r>
          <rPr>
            <b/>
            <sz val="9"/>
            <color indexed="81"/>
            <rFont val="Tahoma"/>
            <family val="2"/>
          </rPr>
          <t xml:space="preserve">2013 - (Loss) gain on disposal of assets and liabilities
</t>
        </r>
      </text>
    </comment>
    <comment ref="D730" authorId="0">
      <text>
        <r>
          <rPr>
            <b/>
            <sz val="9"/>
            <color indexed="81"/>
            <rFont val="Tahoma"/>
            <family val="2"/>
          </rPr>
          <t>Morar Incorporated:</t>
        </r>
        <r>
          <rPr>
            <sz val="9"/>
            <color indexed="81"/>
            <rFont val="Tahoma"/>
            <family val="2"/>
          </rPr>
          <t xml:space="preserve">
Confirmed</t>
        </r>
      </text>
    </comment>
    <comment ref="D731" authorId="0">
      <text>
        <r>
          <rPr>
            <b/>
            <sz val="9"/>
            <color indexed="81"/>
            <rFont val="Tahoma"/>
            <family val="2"/>
          </rPr>
          <t>Morar Incorporated:</t>
        </r>
        <r>
          <rPr>
            <sz val="9"/>
            <color indexed="81"/>
            <rFont val="Tahoma"/>
            <family val="2"/>
          </rPr>
          <t xml:space="preserve">
Confirmed</t>
        </r>
      </text>
    </comment>
    <comment ref="D736" authorId="0">
      <text>
        <r>
          <rPr>
            <b/>
            <sz val="9"/>
            <color indexed="81"/>
            <rFont val="Tahoma"/>
            <family val="2"/>
          </rPr>
          <t>Morar Incorporated:</t>
        </r>
        <r>
          <rPr>
            <sz val="9"/>
            <color indexed="81"/>
            <rFont val="Tahoma"/>
            <family val="2"/>
          </rPr>
          <t xml:space="preserve">
confirmed</t>
        </r>
      </text>
    </comment>
    <comment ref="D738" authorId="0">
      <text>
        <r>
          <rPr>
            <b/>
            <sz val="9"/>
            <color indexed="81"/>
            <rFont val="Tahoma"/>
            <family val="2"/>
          </rPr>
          <t>Morar Incorporated:</t>
        </r>
        <r>
          <rPr>
            <sz val="9"/>
            <color indexed="81"/>
            <rFont val="Tahoma"/>
            <family val="2"/>
          </rPr>
          <t xml:space="preserve">
vote no. 4000/4009/050
</t>
        </r>
      </text>
    </comment>
    <comment ref="D739" authorId="0">
      <text>
        <r>
          <rPr>
            <b/>
            <sz val="9"/>
            <color indexed="81"/>
            <rFont val="Tahoma"/>
            <family val="2"/>
          </rPr>
          <t>Morar Incorporated:</t>
        </r>
        <r>
          <rPr>
            <sz val="9"/>
            <color indexed="81"/>
            <rFont val="Tahoma"/>
            <family val="2"/>
          </rPr>
          <t xml:space="preserve">
Confirmed</t>
        </r>
      </text>
    </comment>
    <comment ref="D753" authorId="0">
      <text>
        <r>
          <rPr>
            <b/>
            <sz val="9"/>
            <color indexed="81"/>
            <rFont val="Tahoma"/>
            <family val="2"/>
          </rPr>
          <t>Morar Incorporated:</t>
        </r>
        <r>
          <rPr>
            <sz val="9"/>
            <color indexed="81"/>
            <rFont val="Tahoma"/>
            <family val="2"/>
          </rPr>
          <t xml:space="preserve">
June - must be payable at year end and last year Jun should be paid during current year under review</t>
        </r>
      </text>
    </comment>
  </commentList>
</comments>
</file>

<file path=xl/sharedStrings.xml><?xml version="1.0" encoding="utf-8"?>
<sst xmlns="http://schemas.openxmlformats.org/spreadsheetml/2006/main" count="2140" uniqueCount="1495">
  <si>
    <t>IMPAIRMENT LOSS / (REVERSAL OF IMPAIRMENT LOSS)</t>
  </si>
  <si>
    <t>PROFIT / (LOSS) ON FAIR VALUE ADJUSTMENT</t>
  </si>
  <si>
    <t>Biological assets carried at fair value</t>
  </si>
  <si>
    <t>Total Profit / (Loss) on Fair Value Adjustment</t>
  </si>
  <si>
    <t xml:space="preserve">Cash invested for repayment of long-term liabilities </t>
  </si>
  <si>
    <t>Long-term liabilities have been utilised in accordance with the Municipal Finance Management Act. Sufficient cash has been set aside to ensure that long-term liabilities can be repaid on redemption date.</t>
  </si>
  <si>
    <t>CORRECTION OF ERROR</t>
  </si>
  <si>
    <t>UNAUTHORISED, IRREGULAR, FRUITLESS AND WASTEFUL EXPENDITURE DISALLOWED</t>
  </si>
  <si>
    <t>CONTINGENT LIABILITY</t>
  </si>
  <si>
    <t>CONTINGENT ASSET</t>
  </si>
  <si>
    <t>EVENTS AFTER THE REPORTING DATE</t>
  </si>
  <si>
    <t>Depreciation and amortisation</t>
  </si>
  <si>
    <t>balance check</t>
  </si>
  <si>
    <t>OTHER RECEIVABLES FROM NON-EXCHANGE TRANSACTIONS</t>
  </si>
  <si>
    <t>VAT RECEIVABLE</t>
  </si>
  <si>
    <t>OTHER CURRENT FINANCIAL ASSETS</t>
  </si>
  <si>
    <t>OTHER CURRENT FINANCIAL LIABILITIES</t>
  </si>
  <si>
    <t>Inserted policy here</t>
  </si>
  <si>
    <t>GRAP 3</t>
  </si>
  <si>
    <t>MFMA &amp; standards ref:</t>
  </si>
  <si>
    <t>Note, MFMA &amp; standards ref:</t>
  </si>
  <si>
    <t>MFMA S125 (2) (d)</t>
  </si>
  <si>
    <t>MFMA S125 (2) (a)</t>
  </si>
  <si>
    <t>MFMA S125 (2) (b)</t>
  </si>
  <si>
    <t>IFRS 7 (ED 52)</t>
  </si>
  <si>
    <t>MFMA S123 (1) (a) &amp; (c-e)</t>
  </si>
  <si>
    <t>GRAP 16, 17 and 102 and IAS 41</t>
  </si>
  <si>
    <t>IAS 24</t>
  </si>
  <si>
    <t>MFMA S124 (1)</t>
  </si>
  <si>
    <t>MFMA S125 (2) (e)</t>
  </si>
  <si>
    <t>MFMA S125 (1) (b)</t>
  </si>
  <si>
    <t>MFMA S125 (1) (c)</t>
  </si>
  <si>
    <t>MFMA S124 (1) (c)</t>
  </si>
  <si>
    <t>MFMA S124 (1) (a)</t>
  </si>
  <si>
    <t>GRAP 2</t>
  </si>
  <si>
    <t>MFMA</t>
  </si>
  <si>
    <t>Reconciliation of irregular expenditure</t>
  </si>
  <si>
    <t>Opening balance</t>
  </si>
  <si>
    <t>Amount paid - current</t>
  </si>
  <si>
    <t>Amount paid - previous years</t>
  </si>
  <si>
    <t>Finance lease assets</t>
  </si>
  <si>
    <t>Prepayments (if not material)</t>
  </si>
  <si>
    <t>Investment property</t>
  </si>
  <si>
    <t>Terms and conditions</t>
  </si>
  <si>
    <t>CHANGE IN ACCOUNTING POLICY</t>
  </si>
  <si>
    <t>The following adjustments were made to amounts previously reported in the annual financial statements of the municipality arising from the implementation of new accounting policies and changes to existing policies:</t>
  </si>
  <si>
    <t>Total creditors</t>
  </si>
  <si>
    <t xml:space="preserve">Total consumer deposits </t>
  </si>
  <si>
    <t>CHANGED THE FORMULA (REMOVED THE NEGATIVES)</t>
  </si>
  <si>
    <t>Equitable Share</t>
  </si>
  <si>
    <t>Statutory Funds</t>
  </si>
  <si>
    <t>Provisions and Reserves</t>
  </si>
  <si>
    <t>Inventory</t>
  </si>
  <si>
    <t>Accumulated Surplus/(Deficit)</t>
  </si>
  <si>
    <t>Unauthorised expenditure</t>
  </si>
  <si>
    <t>Fruitless and wasteful expenditure</t>
  </si>
  <si>
    <t>PAYE and UIF</t>
  </si>
  <si>
    <t xml:space="preserve">Total property rates </t>
  </si>
  <si>
    <t>Advertising</t>
  </si>
  <si>
    <t>Audit fees</t>
  </si>
  <si>
    <t>Bank charges</t>
  </si>
  <si>
    <t>Bursaries</t>
  </si>
  <si>
    <t>Conferences and delegations</t>
  </si>
  <si>
    <t>Consulting fees</t>
  </si>
  <si>
    <t>Fuel and oil</t>
  </si>
  <si>
    <t>Legal expenses</t>
  </si>
  <si>
    <t>Licence fees - computers</t>
  </si>
  <si>
    <t>Licence fees - vehicles</t>
  </si>
  <si>
    <t>Membership fees</t>
  </si>
  <si>
    <t>Postage</t>
  </si>
  <si>
    <t>Other rentals</t>
  </si>
  <si>
    <t>Security costs</t>
  </si>
  <si>
    <t xml:space="preserve">Contributions to provision </t>
  </si>
  <si>
    <t xml:space="preserve">Expenditure incurred </t>
  </si>
  <si>
    <t>Balance at end of year</t>
  </si>
  <si>
    <t xml:space="preserve">Electricity and Water </t>
  </si>
  <si>
    <t xml:space="preserve">Guarantees held in lieu of Electricity and Water Deposits </t>
  </si>
  <si>
    <t xml:space="preserve">Performance bonus </t>
  </si>
  <si>
    <t xml:space="preserve">Comment </t>
  </si>
  <si>
    <t>KEY SOURCES OF ESTIMATION UNCERTAINTY AND JUDGEMENTS</t>
  </si>
  <si>
    <t>The following areas involved judgements, apart from those involving estimations disclosed above, that management has made in the process of applying the municipality's accounting policies and that have the most significant effect on the amounts recognised in the financial statements:</t>
  </si>
  <si>
    <t>Maximum credit risk exposure</t>
  </si>
  <si>
    <t>Financial assets exposed to credit risk at year end were as follows:</t>
  </si>
  <si>
    <t>Cash flow forecasts are prepared and adequate utilised borrowing facilities are monitored.</t>
  </si>
  <si>
    <t>(Gain) / loss on sale of assets</t>
  </si>
  <si>
    <t>Registered Office:</t>
  </si>
  <si>
    <t>insert date of signature of financial statements</t>
  </si>
  <si>
    <t>Index</t>
  </si>
  <si>
    <t>Revenue</t>
  </si>
  <si>
    <t>Transfers to / from accumulated surplus/(deficit)</t>
  </si>
  <si>
    <t>Cost/Valuation</t>
  </si>
  <si>
    <t>Non-financial information</t>
  </si>
  <si>
    <t>Quantities of each biological asset</t>
  </si>
  <si>
    <t>Biological assets pledged as security</t>
  </si>
  <si>
    <t>Asset 1</t>
  </si>
  <si>
    <t>Asset 2</t>
  </si>
  <si>
    <t>Describe the biological carried at cost less accumulated depreciation and impairment losses.</t>
  </si>
  <si>
    <t>Explain why fair value cannot be determined.</t>
  </si>
  <si>
    <t>Disclose potential range of fair values of assets carried at cost.</t>
  </si>
  <si>
    <t>Assets carried at cost and accumulated depreciation and impairment losses</t>
  </si>
  <si>
    <t>Methods and assumptions used in determining the fair value</t>
  </si>
  <si>
    <t>Notes15-61'!A1</t>
  </si>
  <si>
    <t>The balance of the performance bonus provisions relate to amounts not yet paid to certain employees due to disputes over the assessment process.  Also see note 54.</t>
  </si>
  <si>
    <t>Notes15-61'!A124</t>
  </si>
  <si>
    <t>Notes1-10'!A686</t>
  </si>
  <si>
    <t>Transferred to Accumulated Surplus/(Deficit) (see 47.7 below)</t>
  </si>
  <si>
    <t>Adjustments to inventory (see 47.3 above)</t>
  </si>
  <si>
    <t>Excessive provisions and reserves no longer permitted (see 47.2 above)</t>
  </si>
  <si>
    <t>Non-current provisions previously not recognised (see 47.4 above)</t>
  </si>
  <si>
    <t>Transferred from statutory funds (see 47.1 above)</t>
  </si>
  <si>
    <t>Fair value of Property, Plant and Equipment previously not recorded (see 47.5 above)</t>
  </si>
  <si>
    <t>Backlog depreciation (see 47.6 above)</t>
  </si>
  <si>
    <t>Total (debited to Accumulated Surplus/(Deficit)) (see 47.7 below)</t>
  </si>
  <si>
    <t>Infrastructure previously not recorded credited to Accumulated Surplus/(Deficit) (see 47.7 below)</t>
  </si>
  <si>
    <t>General information</t>
  </si>
  <si>
    <t>General information (continued)</t>
  </si>
  <si>
    <t>Approval of annual financial statements</t>
  </si>
  <si>
    <r>
      <t xml:space="preserve">Correction of error (note </t>
    </r>
    <r>
      <rPr>
        <sz val="10"/>
        <color indexed="15"/>
        <rFont val="Arial"/>
        <family val="2"/>
      </rPr>
      <t>48</t>
    </r>
    <r>
      <rPr>
        <sz val="10"/>
        <rFont val="Arial"/>
        <family val="2"/>
      </rPr>
      <t>)</t>
    </r>
  </si>
  <si>
    <r>
      <t xml:space="preserve">Change in accounting policy (note </t>
    </r>
    <r>
      <rPr>
        <sz val="10"/>
        <color indexed="15"/>
        <rFont val="Arial"/>
        <family val="2"/>
      </rPr>
      <t>47</t>
    </r>
    <r>
      <rPr>
        <sz val="10"/>
        <rFont val="Arial"/>
        <family val="2"/>
      </rPr>
      <t>)</t>
    </r>
  </si>
  <si>
    <t>Balance unspent at beginning of year</t>
  </si>
  <si>
    <t>Conditions met - transferred to revenue</t>
  </si>
  <si>
    <t>Current year receipts</t>
  </si>
  <si>
    <t xml:space="preserve">Balance unspent at beginning of year </t>
  </si>
  <si>
    <t xml:space="preserve">Current year receipts </t>
  </si>
  <si>
    <t>Impairment loss / (reversal of impairment loss)</t>
  </si>
  <si>
    <t>Repayment of finance lease liability</t>
  </si>
  <si>
    <t>Performance bonuses are paid one year in arrear as the assessment of eligible employees had not taken place at the reporting date and no present obligation exist.</t>
  </si>
  <si>
    <t>The movement in current provisions are reconciled as follows: -</t>
  </si>
  <si>
    <t>Performance Bonus</t>
  </si>
  <si>
    <t xml:space="preserve">Current portion Long-service </t>
  </si>
  <si>
    <t>Transfer from non-current</t>
  </si>
  <si>
    <t>Expenditure incurred</t>
  </si>
  <si>
    <t xml:space="preserve">Transfer from non-current </t>
  </si>
  <si>
    <t>Balance previously reported -</t>
  </si>
  <si>
    <t>Long-service</t>
  </si>
  <si>
    <t>Backlog depreciation: Land and buildings</t>
  </si>
  <si>
    <t>Backlog depreciation: Infrastructure</t>
  </si>
  <si>
    <t>Backlog depreciation: Community</t>
  </si>
  <si>
    <t>Backlog depreciation: Other</t>
  </si>
  <si>
    <t xml:space="preserve">The comparative amount has been restated as follows: </t>
  </si>
  <si>
    <t>Telephone cost</t>
  </si>
  <si>
    <t>Training</t>
  </si>
  <si>
    <t>Entertainment</t>
  </si>
  <si>
    <t>Provision for leave</t>
  </si>
  <si>
    <t>Accrued interest</t>
  </si>
  <si>
    <t>Listed Investments</t>
  </si>
  <si>
    <t>Other Investments</t>
  </si>
  <si>
    <t>Within one year</t>
  </si>
  <si>
    <t>Amount paid - current year</t>
  </si>
  <si>
    <t>NON-CURRENT ASSETS HELD FOR SALE</t>
  </si>
  <si>
    <t>Other assets</t>
  </si>
  <si>
    <t>Net cash flows from financing activities</t>
  </si>
  <si>
    <t>Statement of Financial Position</t>
  </si>
  <si>
    <t>Statement of Financial Performance</t>
  </si>
  <si>
    <t>Statement of Changes in Net Assets</t>
  </si>
  <si>
    <t>Cash Flow Statement</t>
  </si>
  <si>
    <t>Accounting Policies</t>
  </si>
  <si>
    <t>Notes to the Annual Financial Statements</t>
  </si>
  <si>
    <t>Appendix A: Schedule of External Loans</t>
  </si>
  <si>
    <t>Appendix B: Analysis of Property, Plant and Equipment</t>
  </si>
  <si>
    <t>Appendix C: Segmental Analysis of Property, Plant and Equipment</t>
  </si>
  <si>
    <t>Notes 1 - 9</t>
  </si>
  <si>
    <t>Notes 11 - 46</t>
  </si>
  <si>
    <t>To be included in template</t>
  </si>
  <si>
    <t xml:space="preserve">Depreciation </t>
  </si>
  <si>
    <t>Other movements</t>
  </si>
  <si>
    <t>Financial Instruments</t>
  </si>
  <si>
    <t>Fixed Deposits</t>
  </si>
  <si>
    <t>Pledged Investments</t>
  </si>
  <si>
    <t>A fixed deposit amounting to Rxxx has been invested with xxx Bank as security for the lease of a sewerage purification plant.</t>
  </si>
  <si>
    <t xml:space="preserve">Total </t>
  </si>
  <si>
    <t>CAR LOANS</t>
  </si>
  <si>
    <t>for</t>
  </si>
  <si>
    <t>Contact Information:</t>
  </si>
  <si>
    <t>Name of Chief Financial Officer:</t>
  </si>
  <si>
    <t>Contact telephone number:</t>
  </si>
  <si>
    <t>Contact e-mail address:</t>
  </si>
  <si>
    <t>Name of contact at provincial treasury:</t>
  </si>
  <si>
    <t>Name of relevant Auditor:</t>
  </si>
  <si>
    <t>Name of contact at National Treasury:</t>
  </si>
  <si>
    <t>ASSETS</t>
  </si>
  <si>
    <t>Cash and cash equivalents</t>
  </si>
  <si>
    <t>Inventories</t>
  </si>
  <si>
    <t>Investments</t>
  </si>
  <si>
    <t>Non-current assets</t>
  </si>
  <si>
    <t>Current assets</t>
  </si>
  <si>
    <t>Other financial assets</t>
  </si>
  <si>
    <t>Intangible assets</t>
  </si>
  <si>
    <t>Total assets</t>
  </si>
  <si>
    <t>LIABILITIES</t>
  </si>
  <si>
    <t>Current liabilities</t>
  </si>
  <si>
    <t>Total liabilities</t>
  </si>
  <si>
    <t>Net assets</t>
  </si>
  <si>
    <t>NET ASSETS</t>
  </si>
  <si>
    <t>Total net assets</t>
  </si>
  <si>
    <t xml:space="preserve">STATEMENT OF FINANCIAL POSITION </t>
  </si>
  <si>
    <t>Non-current liabilities</t>
  </si>
  <si>
    <t>SUMMARY OF SIGNIFICANT ACCOUNTING POLICIES</t>
  </si>
  <si>
    <t>Other current financial assets</t>
  </si>
  <si>
    <t>Note</t>
  </si>
  <si>
    <t>General:  should we build in references to the MFMA / Standards?</t>
  </si>
  <si>
    <t>Added note and expanded on the list of bank accounts</t>
  </si>
  <si>
    <t>(do you think it will be a possibility that they will have more than one account?)</t>
  </si>
  <si>
    <t>Auditors</t>
  </si>
  <si>
    <t>Auditor-General</t>
  </si>
  <si>
    <t>Bankers</t>
  </si>
  <si>
    <t>Physical address:</t>
  </si>
  <si>
    <t>Postal address:</t>
  </si>
  <si>
    <t>Postal address</t>
  </si>
  <si>
    <t>Private bag X4</t>
  </si>
  <si>
    <t>Brand Street</t>
  </si>
  <si>
    <t>Frankfort</t>
  </si>
  <si>
    <t>Telephone number:</t>
  </si>
  <si>
    <t>Fax number:</t>
  </si>
  <si>
    <t xml:space="preserve">        </t>
  </si>
  <si>
    <t xml:space="preserve">Members of the Council </t>
  </si>
  <si>
    <t>Speaker</t>
  </si>
  <si>
    <t>Note to User:</t>
  </si>
  <si>
    <t xml:space="preserve">List the names of the mayor, speaker, members, etc. </t>
  </si>
  <si>
    <t>Include dates appointed, resigned, deceased, etc</t>
  </si>
  <si>
    <t>STATEMENT OF CHANGES IN NET ASSETS</t>
  </si>
  <si>
    <t>Insert Name of Municipality here</t>
  </si>
  <si>
    <t>insert financial year (e.g. 2008)</t>
  </si>
  <si>
    <t>Name of Municipal Manager:</t>
  </si>
  <si>
    <t>Select province</t>
  </si>
  <si>
    <t>Gauteng</t>
  </si>
  <si>
    <t>Limpopo</t>
  </si>
  <si>
    <t>North West</t>
  </si>
  <si>
    <t>Northern Cape</t>
  </si>
  <si>
    <t>Western Cape</t>
  </si>
  <si>
    <t>Eastern Cape</t>
  </si>
  <si>
    <t>Mpumalanga</t>
  </si>
  <si>
    <t>KwaZulu Natal</t>
  </si>
  <si>
    <t>Province:</t>
  </si>
  <si>
    <t>Free State</t>
  </si>
  <si>
    <t>UNSPENT CONDITIONAL GRANTS AND RECEIPTS</t>
  </si>
  <si>
    <t>INVESTMENTS</t>
  </si>
  <si>
    <t>GOVERNMENT GRANTS AND SUBSIDIES</t>
  </si>
  <si>
    <t>EMPLOYEE RELATED COSTS</t>
  </si>
  <si>
    <t>Property, plant and equipment</t>
  </si>
  <si>
    <t>INVENTORIES</t>
  </si>
  <si>
    <t>Opening balance of inventories:</t>
  </si>
  <si>
    <t>Restated balance</t>
  </si>
  <si>
    <t>Travel, motor car, accommodation, subsistence and other allowances</t>
  </si>
  <si>
    <t>Remuneration of the Municipal Manager</t>
  </si>
  <si>
    <t>Annual Remuneration</t>
  </si>
  <si>
    <t xml:space="preserve">Contributions to UIF, Medical and Pension Funds </t>
  </si>
  <si>
    <t>Remuneration of Individual Executive Directors</t>
  </si>
  <si>
    <t>Executive Mayor</t>
  </si>
  <si>
    <t>Councillors</t>
  </si>
  <si>
    <t>Total Councillors’ Remuneration</t>
  </si>
  <si>
    <t>In-kind Benefits</t>
  </si>
  <si>
    <t>The municipality’s risk to liquidity is a result of the funds available to cover future commitments. The municipality manages liquidity risk through an ongoing review of future commitments and credit facilities.</t>
  </si>
  <si>
    <t>Trade and other payables</t>
  </si>
  <si>
    <t>Other price risk</t>
  </si>
  <si>
    <t>REFERENCE</t>
  </si>
  <si>
    <t>The note does not make provision for transfers, under construction, impairment loss and other movements</t>
  </si>
  <si>
    <t xml:space="preserve">Taxes and transfers payable </t>
  </si>
  <si>
    <t>Write-down / (reversal of write-down) to Net Replacement Value (NRV) or Net Replacement Cost (NRC):</t>
  </si>
  <si>
    <t>Contracts in progress at reporting date:</t>
  </si>
  <si>
    <t>Advances received in excess of work completed are included in trade and other payables.</t>
  </si>
  <si>
    <t>At 30 June 20x1, contract debtors of R - (20x0: R -) are due for settlement after more than 12 months.</t>
  </si>
  <si>
    <t>Contract debtors were pledged as security for overdraft facilities of R - (20x0: R -) of the municipality. At year end the overdraft amounted to R - (20x0: R -).</t>
  </si>
  <si>
    <t>GRAP 11</t>
  </si>
  <si>
    <t>Provision for doubtful debts</t>
  </si>
  <si>
    <t>Impairment of assets</t>
  </si>
  <si>
    <t>Provision for long-term service award</t>
  </si>
  <si>
    <t>Inserted "-" between non exchange</t>
  </si>
  <si>
    <t>Amended "accumulated surpluses"</t>
  </si>
  <si>
    <t>Automation of the statement of change in net assets?</t>
  </si>
  <si>
    <t xml:space="preserve">These annual financial statements have been prepared in accordance with Generally Recognised Accounting Practice (GRAP), issued by the Accounting Standards Board in accordance with Section 122(3) of the Municipal Finance Management Act, (Act No 56 of 2003). </t>
  </si>
  <si>
    <t>STATEMENT OF FINANCIAL PERFORMANCE</t>
  </si>
  <si>
    <t>Total revenue</t>
  </si>
  <si>
    <t>Expenses</t>
  </si>
  <si>
    <t>Total expenses</t>
  </si>
  <si>
    <t>Depreciation and amortisation expense</t>
  </si>
  <si>
    <t>Finance costs</t>
  </si>
  <si>
    <t>Surplus / (deficit) for the period</t>
  </si>
  <si>
    <t>Useful lives and residual values of property, plant, and equipment</t>
  </si>
  <si>
    <t>Recoverable amounts of property, plant and equipment</t>
  </si>
  <si>
    <t>Provision for rehabilitation of landfill sites (discount rate used, number of years, amount of cash flows)</t>
  </si>
  <si>
    <t>Depreciation</t>
  </si>
  <si>
    <t>Net effect on surplus/(deficit) for the year</t>
  </si>
  <si>
    <t>Surplus/(deficit) for the year</t>
  </si>
  <si>
    <t>Adjustment for:-</t>
  </si>
  <si>
    <t>Operating surplus before working capital changes:</t>
  </si>
  <si>
    <t>Cash generated by/(utilised in) operations</t>
  </si>
  <si>
    <t xml:space="preserve">Balance at 30 June </t>
  </si>
  <si>
    <t>Balance at 30 June</t>
  </si>
  <si>
    <t>Revaluation Reserve</t>
  </si>
  <si>
    <t>Correction of prior period error</t>
  </si>
  <si>
    <t>Total: Reserves</t>
  </si>
  <si>
    <t>Total: Net Assets</t>
  </si>
  <si>
    <t>Receipts</t>
  </si>
  <si>
    <t>Payments</t>
  </si>
  <si>
    <t>Net cash flows from operating activities</t>
  </si>
  <si>
    <t>CASH FLOWS FROM OPERATING ACTIVITIES</t>
  </si>
  <si>
    <t>CASH FLOWS FROM INVESTING ACTIVITIES</t>
  </si>
  <si>
    <t>IAS 41</t>
  </si>
  <si>
    <t>Other income</t>
  </si>
  <si>
    <t>Total Other Income</t>
  </si>
  <si>
    <t>Employee related costs - Salaries and Wages</t>
  </si>
  <si>
    <t>Employee related costs - Contributions for UIF, pensions and medical aids</t>
  </si>
  <si>
    <t>GRAP 100</t>
  </si>
  <si>
    <t>OTHER NON-CURRENT FINANCIAL ASSETS</t>
  </si>
  <si>
    <t>Subsidies</t>
  </si>
  <si>
    <t xml:space="preserve">Less: Provision for doubtful debts </t>
  </si>
  <si>
    <t>Reconciliation of the doubtful debt provision</t>
  </si>
  <si>
    <t>Doubtful debts written off against provision</t>
  </si>
  <si>
    <t>Other borrowings</t>
  </si>
  <si>
    <t xml:space="preserve">Total Unspent Conditional Grants and Receipts </t>
  </si>
  <si>
    <t>Total Finance Costs</t>
  </si>
  <si>
    <t>Rental of facilities</t>
  </si>
  <si>
    <t>Rental of equipment</t>
  </si>
  <si>
    <t>Total rentals</t>
  </si>
  <si>
    <t>Fair value less estimated point-of-sale costs of agricultural produce harvested during the period, determined at the point of harvest</t>
  </si>
  <si>
    <t xml:space="preserve">Included in deposits is an accrual of interest at an effective interest rate of x% per annum (20X0 x%) which is paid to consumers when deposits are refunded.  </t>
  </si>
  <si>
    <t>A general rate of Rx (20X0) is applied to property valuations to determine assessment rates.  Rebates of x% are granted to residential and state property owners.  Rates are levied on an annual basis on property owners.</t>
  </si>
  <si>
    <t>The following areas involve a significant degree of estimation uncertainty:</t>
  </si>
  <si>
    <t>Electricity</t>
  </si>
  <si>
    <t>Total Bulk Purchases</t>
  </si>
  <si>
    <t>Included in general expenses are the following:-</t>
  </si>
  <si>
    <t>Balance previously reported: -</t>
  </si>
  <si>
    <t>Capital Development Fund</t>
  </si>
  <si>
    <t>Land Trust Fund</t>
  </si>
  <si>
    <t>Parking Development Fund</t>
  </si>
  <si>
    <t>Loans redeemed and other capital receipts</t>
  </si>
  <si>
    <t>Transferred to Government Grant Reserve</t>
  </si>
  <si>
    <t>Transferred to Capitalisation Reserve</t>
  </si>
  <si>
    <t>Balance previously reported</t>
  </si>
  <si>
    <t>Valuation Roll Reserve</t>
  </si>
  <si>
    <t>Other creditors</t>
  </si>
  <si>
    <t xml:space="preserve">VAT payable </t>
  </si>
  <si>
    <t>Reconciliation of Carrying Value</t>
  </si>
  <si>
    <t>Total</t>
  </si>
  <si>
    <t>Cost</t>
  </si>
  <si>
    <t xml:space="preserve">Acquisitions </t>
  </si>
  <si>
    <t>Total cash and cash equivalents</t>
  </si>
  <si>
    <t>Used to finance property, plant and equipment – at cost</t>
  </si>
  <si>
    <t>Sub- total</t>
  </si>
  <si>
    <t>Cash set aside for the repayment of long-term liabilities</t>
  </si>
  <si>
    <t>Reconciliation of unauthorised expenditure</t>
  </si>
  <si>
    <t xml:space="preserve">   Opening balance</t>
  </si>
  <si>
    <t xml:space="preserve">   Approved by Council or condoned</t>
  </si>
  <si>
    <t xml:space="preserve">   Unauthorised expenditure awaiting authorisation</t>
  </si>
  <si>
    <t>Current (0 – 30 days)</t>
  </si>
  <si>
    <t xml:space="preserve">31 - 60 Days </t>
  </si>
  <si>
    <t>61 - 90 Days</t>
  </si>
  <si>
    <t>91 - 120 Days</t>
  </si>
  <si>
    <t>121 - 365 Days</t>
  </si>
  <si>
    <t>+ 365 Days</t>
  </si>
  <si>
    <t>Electricity, Water and Sewerage: Ageing</t>
  </si>
  <si>
    <t xml:space="preserve">Current (0 – 30 days) </t>
  </si>
  <si>
    <t xml:space="preserve">61 - 90 Days </t>
  </si>
  <si>
    <t xml:space="preserve">91 - 120 Days </t>
  </si>
  <si>
    <t xml:space="preserve">121 - 365 Days </t>
  </si>
  <si>
    <t>Summary of Debtors by Customer Classification</t>
  </si>
  <si>
    <t>Industrial /  Commercial</t>
  </si>
  <si>
    <t>National and Provincial Government</t>
  </si>
  <si>
    <t xml:space="preserve">+ 365 Days </t>
  </si>
  <si>
    <t>Total debtors by customer classification</t>
  </si>
  <si>
    <t>Balance at beginning of the year</t>
  </si>
  <si>
    <t>Contributions to provision</t>
  </si>
  <si>
    <t>Reversal of provision</t>
  </si>
  <si>
    <t>Insurance claims</t>
  </si>
  <si>
    <t>Road reinstatements</t>
  </si>
  <si>
    <t>Total Other Debtors</t>
  </si>
  <si>
    <t>The Municipality has the following bank accounts: -</t>
  </si>
  <si>
    <t>Current Account (Primary Bank Account)</t>
  </si>
  <si>
    <t>Actual</t>
  </si>
  <si>
    <t xml:space="preserve">Residential </t>
  </si>
  <si>
    <t xml:space="preserve">Commercial </t>
  </si>
  <si>
    <t>State</t>
  </si>
  <si>
    <t>Valuations</t>
  </si>
  <si>
    <t xml:space="preserve">Municipal </t>
  </si>
  <si>
    <t>Total Property Valuations</t>
  </si>
  <si>
    <t>Sale of electricity</t>
  </si>
  <si>
    <t>Sale of water</t>
  </si>
  <si>
    <t>Refuse removal</t>
  </si>
  <si>
    <t>Sewerage and sanitation charges</t>
  </si>
  <si>
    <t>Total Service Charges</t>
  </si>
  <si>
    <t>Equitable share</t>
  </si>
  <si>
    <t>MIG Grant</t>
  </si>
  <si>
    <t xml:space="preserve">Total Government Grant and Subsidies </t>
  </si>
  <si>
    <t>Irregular expenditure</t>
  </si>
  <si>
    <t>GRAP 1</t>
  </si>
  <si>
    <t>GRAP 102</t>
  </si>
  <si>
    <t>GRAP 16</t>
  </si>
  <si>
    <t>GRAP 12</t>
  </si>
  <si>
    <t>IAS 39</t>
  </si>
  <si>
    <t>GRAP 19</t>
  </si>
  <si>
    <t>GRAP 13</t>
  </si>
  <si>
    <t>GRAP 9</t>
  </si>
  <si>
    <t>GRAP 5</t>
  </si>
  <si>
    <t>IAS 19</t>
  </si>
  <si>
    <t>Staff Bursary Reserve</t>
  </si>
  <si>
    <t>Discount rate</t>
  </si>
  <si>
    <t>DEPRECIATION AND AMORTISATION EXPENSE</t>
  </si>
  <si>
    <t>Biological assets carried at cost</t>
  </si>
  <si>
    <t xml:space="preserve">Total Depreciation and Amortisation </t>
  </si>
  <si>
    <t>GAIN / (LOSS) ON SALE OF ASSETS</t>
  </si>
  <si>
    <t xml:space="preserve">Biological assets </t>
  </si>
  <si>
    <t xml:space="preserve">Total Gain / (Loss) on Sale of Assets </t>
  </si>
  <si>
    <t>Separated the opening and closing balance, linked the opening balance to prior year closing balance</t>
  </si>
  <si>
    <t>Is the note correct? I think it should agree to the gross amount</t>
  </si>
  <si>
    <t>Carrying value of disposals</t>
  </si>
  <si>
    <t>Reconciliation of carrying value</t>
  </si>
  <si>
    <t>Computer Software</t>
  </si>
  <si>
    <t>Acquisitions</t>
  </si>
  <si>
    <t>Accumulated amortisation</t>
  </si>
  <si>
    <t>Amortisation</t>
  </si>
  <si>
    <t>Other financial liabilities</t>
  </si>
  <si>
    <t>Other current financial liabilities</t>
  </si>
  <si>
    <t>Reconciliation of fruitless and wasteful expenditure</t>
  </si>
  <si>
    <t>Opening balance -</t>
  </si>
  <si>
    <t xml:space="preserve">   Fruitless and wasteful expenditure current year</t>
  </si>
  <si>
    <t xml:space="preserve">   Fruitless and wasteful expenditure awaiting condonement</t>
  </si>
  <si>
    <t>Valuations on land and buildings are performed every four years. The last valuation came into effect on 1 July 20X0.  Interim valuations are processed on a quarterly basis to take into account changes in individual property values due to alterations.</t>
  </si>
  <si>
    <t>Interest earned - outstanding receivables</t>
  </si>
  <si>
    <t>INTEREST EARNED - OUTSTANDING RECEIVABLES</t>
  </si>
  <si>
    <t>Provide explanations of conditions still to be met and other relevant information</t>
  </si>
  <si>
    <t>NOTE TO USER: THESE NOTES ARE BASED ON COMMONLY APPLICABLE ITEMS AND SHOULD BE TAILORED TO SUIT THE INDIVIDUAL CIRCUMSTANCES OF EACH MUNICIPALITY. PAY PARTICULAR ATTENTION TO DISCLOSURES HIGHLIGHTED IN BLUE - THESE ARE EXAMPLES ONLY AND REQUIRE SIGNIFICANT INPUT FROM THE USER. HOWEVER, ALL THE DISCLOSURES SHOULD BE REVIEWED FOR ACCURACY AND NOT ONLY THE BLUE ITEMS.</t>
  </si>
  <si>
    <t>- Approved and contracted for</t>
  </si>
  <si>
    <t>- Approved but not yet contracted for</t>
  </si>
  <si>
    <t>This expenditure will be financed from:</t>
  </si>
  <si>
    <t>- Own resources</t>
  </si>
  <si>
    <t>Net effect on Statement of Financial Position</t>
  </si>
  <si>
    <t>Net effect on Accumulated surplus opening balance</t>
  </si>
  <si>
    <t>Intangible assets with indefinite useful lives (disclose the following);</t>
  </si>
  <si>
    <t>Carrying amount;</t>
  </si>
  <si>
    <t>Description of the factor(s) that played a significant role in determining that the asset has an indefinite useful life.</t>
  </si>
  <si>
    <t>Net cash flows from investing activities</t>
  </si>
  <si>
    <t>CASH FLOWS FROM FINANCING ACTIVITIES</t>
  </si>
  <si>
    <t>In the second to fifth year inclusive</t>
  </si>
  <si>
    <t>After five years</t>
  </si>
  <si>
    <t>Minimum lease payments due</t>
  </si>
  <si>
    <t>Operating Leases consists of the following:</t>
  </si>
  <si>
    <t xml:space="preserve">Operating leases - lessee </t>
  </si>
  <si>
    <t xml:space="preserve">Operating leases – as lessor </t>
  </si>
  <si>
    <t>RETIREMENT BENEFIT INFORMATION</t>
  </si>
  <si>
    <t>Defined contribution plan</t>
  </si>
  <si>
    <t>Defined benefit plan</t>
  </si>
  <si>
    <t>terms and condiitons</t>
  </si>
  <si>
    <t>CASH GENERATED BY OPERATIONS</t>
  </si>
  <si>
    <t>UTILISATION OF LONG-TERM LIABILITIES RECONCILIATION</t>
  </si>
  <si>
    <t>OTHER INCOME, PUBLIC CONTRIBUTIONS AND DONATIONS</t>
  </si>
  <si>
    <t>IAS 36  / IPSAS 21 &amp; 26</t>
  </si>
  <si>
    <t>Cash and cash equivalents included in the cash flow statement comprise the following:</t>
  </si>
  <si>
    <t>Net increase / (decrease) in net cash and cash equivalents</t>
  </si>
  <si>
    <t>Net cash and cash equivalents at beginning of period</t>
  </si>
  <si>
    <t>Net cash and cash equivalents at end of period</t>
  </si>
  <si>
    <t>Net cash and cash equivalents (net of bank overdrafts)</t>
  </si>
  <si>
    <t>Notes15-61'!A135</t>
  </si>
  <si>
    <t>Contributions to organised local government</t>
  </si>
  <si>
    <t>Balance unpaid (included in payables)</t>
  </si>
  <si>
    <t>Total future minimum sublease payment expected to be received under non-cancellable sublease</t>
  </si>
  <si>
    <t>Loans to (from) related parties</t>
  </si>
  <si>
    <t>Trade and other receivables</t>
  </si>
  <si>
    <t>These balances represent the maximum exposure to credit risk.</t>
  </si>
  <si>
    <t>The fair value of trade and other receivables approximates their carrying amounts.</t>
  </si>
  <si>
    <t>The fair value of trade and other payables approximates their carrying amounts.</t>
  </si>
  <si>
    <t>ADDITIONAL DISCLOSURES IN TERMS OF MUNICIPAL FINANCE MANAGEMENT ACT</t>
  </si>
  <si>
    <t>VAT receivable</t>
  </si>
  <si>
    <t>Other provisions</t>
  </si>
  <si>
    <t>OTHER NON-CURRENT FINANCIAL LIABILITIES</t>
  </si>
  <si>
    <t>Other disclosure</t>
  </si>
  <si>
    <t>CASH FLOW STATEMENT</t>
  </si>
  <si>
    <t>Grading of Local Authority</t>
  </si>
  <si>
    <t>VAT PAYABLE</t>
  </si>
  <si>
    <t>RENTAL OF FACILITIES AND EQUIPMENT</t>
  </si>
  <si>
    <t>FINANCE COSTS</t>
  </si>
  <si>
    <t>Investment property carried at cost</t>
  </si>
  <si>
    <t>Investment property carried at fair value</t>
  </si>
  <si>
    <t>RELATED PARTIES</t>
  </si>
  <si>
    <t>Related party balances</t>
  </si>
  <si>
    <t>insert related party</t>
  </si>
  <si>
    <t>Interest paid to (received from) related parties</t>
  </si>
  <si>
    <t>Amounts included in Trade receivable (Trade payable) regarding related parties</t>
  </si>
  <si>
    <t>RESTATEMENT OF COMPARATIVE INFORMATION</t>
  </si>
  <si>
    <t>Provisions</t>
  </si>
  <si>
    <t>RISK MANAGEMENT</t>
  </si>
  <si>
    <t>Liquidity risk</t>
  </si>
  <si>
    <t>Interest rate risk</t>
  </si>
  <si>
    <t>Buildings</t>
  </si>
  <si>
    <t>Water</t>
  </si>
  <si>
    <t>Other</t>
  </si>
  <si>
    <t>Office equipment</t>
  </si>
  <si>
    <t>Cash and cash equivalents consist of the following:</t>
  </si>
  <si>
    <t>Comment column:</t>
  </si>
  <si>
    <t>Specified that the name should be included here to link with the rest of the sheets</t>
  </si>
  <si>
    <t>Specified that the year should be inputed to automate the rest of the sheets</t>
  </si>
  <si>
    <t>Added drop down for province to automate the NT contact details</t>
  </si>
  <si>
    <t>Reformatted the cells to create space for inputting</t>
  </si>
  <si>
    <t>General:  locked the sheet except for the blue cells</t>
  </si>
  <si>
    <t xml:space="preserve">Linked name of municipality to cover sheet </t>
  </si>
  <si>
    <t>Linked the financial year to the cover sheet</t>
  </si>
  <si>
    <t>Linked the reporting period to the cover sheet</t>
  </si>
  <si>
    <t>AFS rounding:</t>
  </si>
  <si>
    <t>Select level of rounding</t>
  </si>
  <si>
    <t>R  (i.e. only cents)</t>
  </si>
  <si>
    <t>R'000 (i.e. to the nearest R100,000)</t>
  </si>
  <si>
    <t>Accumulated Depreciation</t>
  </si>
  <si>
    <t>Carrying value</t>
  </si>
  <si>
    <t>Additions</t>
  </si>
  <si>
    <t>Disposals</t>
  </si>
  <si>
    <t>Other Assets</t>
  </si>
  <si>
    <t xml:space="preserve">Total Provisions </t>
  </si>
  <si>
    <t>Government grants and subsidies</t>
  </si>
  <si>
    <t>Employee related costs</t>
  </si>
  <si>
    <t>Remuneration of councillors</t>
  </si>
  <si>
    <t>Repairs and maintenance</t>
  </si>
  <si>
    <t>General expenses</t>
  </si>
  <si>
    <t>Non-current provisions</t>
  </si>
  <si>
    <t>Insert any assumptions made concerning future events.</t>
  </si>
  <si>
    <r>
      <t>Notes on the use of these accounting policies:</t>
    </r>
    <r>
      <rPr>
        <sz val="10"/>
        <rFont val="Arial"/>
        <family val="2"/>
      </rPr>
      <t xml:space="preserve">
These policies have been based directly on the GRAP Standards and, where GRAP is silent, SA GAAP equivalents. An attempt has been made at using wording that would be applicable to the widest range of municipalities. The user of this template is responsible for ensuring that the policies that are included in the financial statements are an accurate portrayal of the policies applied by the municipality. Where accounting policy choices exist, this has as far as possible been reflected in the template with guidelines for the user as to appropriate wording for the different options. The user should delete all non-applicable wording and make the necessary amendments to formatting and layout of the accounting policies after doing so. These accounting policies should be viewed as a bare minimum - the list is not necessarily exhaustive. In particular, some wording has been highlighted in blue to draw attention to the fact that a particular assumption has been made that might not be appropriate in all instances. </t>
    </r>
  </si>
  <si>
    <t>VAT is payable on the receipts basis. VAT is paid over to SARS only once payment is received from debtors.</t>
  </si>
  <si>
    <t>Construction contract receivables</t>
  </si>
  <si>
    <t>Reasons for supporting the assessment of the useful life as indefinite;</t>
  </si>
  <si>
    <t>Other movements*</t>
  </si>
  <si>
    <t>* Other movements consist of……</t>
  </si>
  <si>
    <t xml:space="preserve">State details on non-current assets held for sale including description of the assets and the facts and circumstances that resulted in it being classified as such. </t>
  </si>
  <si>
    <t>(Provide details of the techniques and assumptions used in estimating the provisions)</t>
  </si>
  <si>
    <t xml:space="preserve">GRAP 23 read with GAMAP 9, via GRAP 3 </t>
  </si>
  <si>
    <t>GRAP 23 read with GAMAP 9, via GRAP 3</t>
  </si>
  <si>
    <t>App A'!A1</t>
  </si>
  <si>
    <t>OTHER FINANCIAL LIABILITIES</t>
  </si>
  <si>
    <t>Intangible assets are initially recognised at cost.</t>
  </si>
  <si>
    <t>At the reporting date the entity has outstanding commitments under operating leases which fall due as follows:</t>
  </si>
  <si>
    <t>Implementation of GRAP</t>
  </si>
  <si>
    <t>Note 10</t>
  </si>
  <si>
    <t>Pension and Medical Aid Deductions</t>
  </si>
  <si>
    <t>Non-Compliance with Chapter 11 of the Municipal Finance Management Act</t>
  </si>
  <si>
    <t>Operating leases</t>
  </si>
  <si>
    <t>CONSUMER DEPOSITS</t>
  </si>
  <si>
    <t>VAT</t>
  </si>
  <si>
    <t>PROVISIONS</t>
  </si>
  <si>
    <t>INTANGIBLE ASSETS</t>
  </si>
  <si>
    <t>Relocated accounting policy</t>
  </si>
  <si>
    <t>Other reserves</t>
  </si>
  <si>
    <t>Other non-current financial assets</t>
  </si>
  <si>
    <t>Other non-current financial liabilities</t>
  </si>
  <si>
    <t>BORROWINGS</t>
  </si>
  <si>
    <t>Total borrowings</t>
  </si>
  <si>
    <t>Refer to Appendix A for more detail on borrowings.</t>
  </si>
  <si>
    <t>Accumulated depreciation and impairment losses</t>
  </si>
  <si>
    <t>Impairment loss/Reversal of impairment loss</t>
  </si>
  <si>
    <t>Transfers</t>
  </si>
  <si>
    <t>Change from first-in-first-out to weighted average method</t>
  </si>
  <si>
    <t>CHANGE IN ESTIMATE</t>
  </si>
  <si>
    <t>The useful life of certain plant was estimated in 20x0 to be x years. In the current period management have revised their estimate to x years. The effect of this revision has increased the depreciation charges for the current and future periods by R -.</t>
  </si>
  <si>
    <t>Operating lease payments represent rentals payable by the municipality for certain of its office properties. Leases are negotiated for an average term of seven years and rentals are fixed for an average of three years. No contingent rent is payable / Contingent rent is payable based on x% of the municipality's sales.</t>
  </si>
  <si>
    <t>There are TB accounts so why not link to those?</t>
  </si>
  <si>
    <t>Included method of rounding selection</t>
  </si>
  <si>
    <t>Linked rounding to the cover sheet</t>
  </si>
  <si>
    <t>Trade and other receivables past due but not impaired</t>
  </si>
  <si>
    <t>The ageing of amounts past due but not impaired is as follows:</t>
  </si>
  <si>
    <t>Trade and other receivables impaired</t>
  </si>
  <si>
    <t>As of 30 June 20x1, trade and other receivables of R - (20x0: R -) were impaired and provided for.</t>
  </si>
  <si>
    <t>The amount of the provision was R - as of 30 June 20x1 (20x0: R -).</t>
  </si>
  <si>
    <t>1 month past due</t>
  </si>
  <si>
    <t>2 months past due</t>
  </si>
  <si>
    <t>3 months past due</t>
  </si>
  <si>
    <t>3 to 6 months</t>
  </si>
  <si>
    <t>Over 6 months</t>
  </si>
  <si>
    <t>The ageing of these receivables is as follows:</t>
  </si>
  <si>
    <t>Other debtors</t>
  </si>
  <si>
    <t xml:space="preserve">Cash book balance at beginning of year  </t>
  </si>
  <si>
    <t xml:space="preserve">Cash book balance at end of year </t>
  </si>
  <si>
    <t xml:space="preserve">Bank statement balance at beginning of year </t>
  </si>
  <si>
    <t xml:space="preserve">Bank statement balance at end of year </t>
  </si>
  <si>
    <t xml:space="preserve">Cash book balance at beginning of year </t>
  </si>
  <si>
    <t>Current Account (Other Account)</t>
  </si>
  <si>
    <t>Cash on hand</t>
  </si>
  <si>
    <t>Light Industries</t>
  </si>
  <si>
    <t>Heavy Industries</t>
  </si>
  <si>
    <t>Other Government Grants and Subsidies</t>
  </si>
  <si>
    <t>Performance- and other bonuses</t>
  </si>
  <si>
    <t>Councillors’ pension and medical aid contributions</t>
  </si>
  <si>
    <t>Councillors' allowances</t>
  </si>
  <si>
    <t>PROPERTY RATES</t>
  </si>
  <si>
    <t>SERVICE CHARGES</t>
  </si>
  <si>
    <t>BULK PURCHASES</t>
  </si>
  <si>
    <t>GENERAL EXPENSES</t>
  </si>
  <si>
    <t>REMUNERATION OF COUNCILLORS</t>
  </si>
  <si>
    <t>Property rates - penalties imposed and collection charges</t>
  </si>
  <si>
    <t>Rental of facilities and equipment</t>
  </si>
  <si>
    <t>Interest earned - external investments</t>
  </si>
  <si>
    <t>NOTES TO THE FINANANCIAL STATEMENTS</t>
  </si>
  <si>
    <t xml:space="preserve">Local Registered Stock Loans </t>
  </si>
  <si>
    <t xml:space="preserve">Annuity Loans </t>
  </si>
  <si>
    <t>Government Loans : Other</t>
  </si>
  <si>
    <t xml:space="preserve">Sub-total </t>
  </si>
  <si>
    <t xml:space="preserve">Less : Current portion transferred to current liabilities </t>
  </si>
  <si>
    <t xml:space="preserve">Government Loans : Other </t>
  </si>
  <si>
    <t xml:space="preserve">Total Non-Current Provisions </t>
  </si>
  <si>
    <t>CASH AND CASH EQUIVALENTS</t>
  </si>
  <si>
    <t>Will the write-down also include refersals?</t>
  </si>
  <si>
    <t>Staff leave accrual</t>
  </si>
  <si>
    <t>TAXES AND TRANSFERS PAYABLE (NON-EXCHANGE)</t>
  </si>
  <si>
    <t>Accumulated amortisation and impairment losses</t>
  </si>
  <si>
    <t xml:space="preserve">Investment property </t>
  </si>
  <si>
    <t>BIOLOGICAL ASSETS</t>
  </si>
  <si>
    <t>Rates are levied on an annual basis with the final date of payment being 30 November 20X1 (20X0: 30 November).  Interest at x% per annum (20X0:x%) is levied on outstanding rates as well as x% (20X0: x%) collection charge two months after final date of pay</t>
  </si>
  <si>
    <t>Trees in plantation</t>
  </si>
  <si>
    <t>Maize</t>
  </si>
  <si>
    <t>Wheat</t>
  </si>
  <si>
    <t>Sheep</t>
  </si>
  <si>
    <t>Pigs</t>
  </si>
  <si>
    <t>Dairy Cattle</t>
  </si>
  <si>
    <t>Decrease due to harvest/sales</t>
  </si>
  <si>
    <t>Gains/losses from changes in fair value</t>
  </si>
  <si>
    <t xml:space="preserve">Employee Related Costs </t>
  </si>
  <si>
    <t>PPE</t>
  </si>
  <si>
    <t>Total Trade and other receivables</t>
  </si>
  <si>
    <t>During the year ended 30 June 2010 and previous years, PPE and other assets were incorrectly recognised: -</t>
  </si>
  <si>
    <t>VAT receivable not previously recognised</t>
  </si>
  <si>
    <t>Accruals were understated due to lack of year-end accrual</t>
  </si>
  <si>
    <t>Non current receivables incorrectly recognised (Investing Act)</t>
  </si>
  <si>
    <t>Matsie Sehlapelo</t>
  </si>
  <si>
    <t>Obrey Nekhavhambe</t>
  </si>
  <si>
    <t>Matsie.Sehlapelo@treasury.gov.za</t>
  </si>
  <si>
    <t>Obrey.Nekhavhambe@treasury.gov.za</t>
  </si>
  <si>
    <t>012 315 5295</t>
  </si>
  <si>
    <t>012 315 5867</t>
  </si>
  <si>
    <t>Rates and other taxes</t>
  </si>
  <si>
    <t>Final Budget</t>
  </si>
  <si>
    <t>XHARIEP DISTRICT MUNICIPALITY</t>
  </si>
  <si>
    <t>FINANCIAL STATEMENTS</t>
  </si>
  <si>
    <t>Financial Statements</t>
  </si>
  <si>
    <t>RECEIVABLES</t>
  </si>
  <si>
    <t>121 - 150 Days</t>
  </si>
  <si>
    <t>151 - 180 Days</t>
  </si>
  <si>
    <t>Inventory - Stationery</t>
  </si>
  <si>
    <t>Inventory - Cleaning material</t>
  </si>
  <si>
    <t>No inventory was pledged as security for any financial liability</t>
  </si>
  <si>
    <t>Accrued income</t>
  </si>
  <si>
    <t>Restrictions on title</t>
  </si>
  <si>
    <t>The long service awards liability arises from XDM being a party to the Collective Agreement on Conditions of Service for the Free State Division of SALGBC. This agreement is effective from 1 July 2010.</t>
  </si>
  <si>
    <t>The key assumptions utilised by management in determining the long service awards liability are listed below:</t>
  </si>
  <si>
    <t>Salary increase</t>
  </si>
  <si>
    <t>Net discount rate</t>
  </si>
  <si>
    <t>Mortality</t>
  </si>
  <si>
    <t>Normal Retirement age</t>
  </si>
  <si>
    <t>SA85-90</t>
  </si>
  <si>
    <t>Present value of unfunded obligations:</t>
  </si>
  <si>
    <t>Present value of unfunded obligations at the beginning of the year</t>
  </si>
  <si>
    <t>Fair value of plan assets unrecognised</t>
  </si>
  <si>
    <t>Past service costs unrecognised</t>
  </si>
  <si>
    <t>Actuarial gains/(losses)</t>
  </si>
  <si>
    <t>Reconciliation of unfunded obligations:</t>
  </si>
  <si>
    <t>Current service costs</t>
  </si>
  <si>
    <t>Long service awards paid</t>
  </si>
  <si>
    <t>Interest costs</t>
  </si>
  <si>
    <t>Municipal Systems Implementation Grant</t>
  </si>
  <si>
    <t>THETHA Grant</t>
  </si>
  <si>
    <t>Provincial Infrastructure Grant</t>
  </si>
  <si>
    <t>Finance Management Grant</t>
  </si>
  <si>
    <t>Motheo District Municipality Disestablishment Grant</t>
  </si>
  <si>
    <t>Mayoral Committee Members</t>
  </si>
  <si>
    <t>The Mayor and Speaker are full-time Councillors. Each is provided with an office and secretarial support at the cost of the Council.</t>
  </si>
  <si>
    <t>The salaries and allowances of the Councillors are within the upper limits as prescribed by the Remuneration of Public Office Bearers Act, 1998 (no.20 of 1998)</t>
  </si>
  <si>
    <t>Interest and penalties for late payment of suppliers</t>
  </si>
  <si>
    <t xml:space="preserve">   Irregular expenditure current year</t>
  </si>
  <si>
    <t>Tax clearance certificates not obtained as per SCM policy</t>
  </si>
  <si>
    <t>Tender process not followed as required by SCM policy</t>
  </si>
  <si>
    <t>Insufficient quotations obtained as required by SCM policy</t>
  </si>
  <si>
    <t>Capital and current commitments</t>
  </si>
  <si>
    <t>Current expenditure</t>
  </si>
  <si>
    <t>Xhariep District Municipality and its employees contribute to various funds which provide benefits to such employees. The retirement benefit plan is subject to the Pension Funds Act of 1956, with pensions being calculated on the final pensionable remuneration paid. Current contributions are charged against operating income. No actuarial information was available for the funds listed below on the preparation of the financial statements</t>
  </si>
  <si>
    <t>- Free State Municipal Pension Fund</t>
  </si>
  <si>
    <t>- SAMWU National Provident Fund</t>
  </si>
  <si>
    <t>- Municipal Employees Pension Fund</t>
  </si>
  <si>
    <t>- South African Local Authorities Pension Fund</t>
  </si>
  <si>
    <t>The Municipality had no contingent assets at the reporting date</t>
  </si>
  <si>
    <t>The Municipality had no related party balances at period end.</t>
  </si>
  <si>
    <t>Present value of defined benefit obligation (long service bonus)</t>
  </si>
  <si>
    <t>Purchase of PPE</t>
  </si>
  <si>
    <t>Proceeds from sale of PPE</t>
  </si>
  <si>
    <t>Proceeds from sale of financial assets</t>
  </si>
  <si>
    <t>Purchase of intangible assets</t>
  </si>
  <si>
    <t>Purchase of financial assets</t>
  </si>
  <si>
    <t>Interest income</t>
  </si>
  <si>
    <t>Government grants and other income</t>
  </si>
  <si>
    <t>Payment of suppliers and employees</t>
  </si>
  <si>
    <t>Grant will be used for capacity building of the municipality</t>
  </si>
  <si>
    <t>Provincial Infrastructure Grant (PIG)</t>
  </si>
  <si>
    <t>The grant is used to subsidise municipal capital budget to eradicate backlogs in municipal infrastructure. The grant was specifically allocated for the completion of the sewerage treatment network which will later be transfered to Kopanong Local Municipalit at no cost.</t>
  </si>
  <si>
    <t>EPWP Grant</t>
  </si>
  <si>
    <t>The purpose of the grant is to expand job creation programs.</t>
  </si>
  <si>
    <t>Financial Management Grant (FMG)</t>
  </si>
  <si>
    <t>The purpose of the grant is to promote and support reforms to financial management and implementation of the Municipal Finance Management Act (MFMA)</t>
  </si>
  <si>
    <t>The purpose of the grant is to provide general assistance to local municipalities within the district as well as completing specific infrastructure projects on behalf of Naledi Local Municipality.</t>
  </si>
  <si>
    <t>The financial assistance grant has no conditions and can be used to finance the capital and operating activities of the Municipality in line with the Municipality Budget.</t>
  </si>
  <si>
    <t>Current-year receipts</t>
  </si>
  <si>
    <t>Equitable share has no conditions and can be used to finance the capital and operating activities of the Municipality in line with the Municipality Budget.</t>
  </si>
  <si>
    <t>COGTA and Treasury Financial Assistance Grant</t>
  </si>
  <si>
    <t>The provision for rehabilitation of landfill sites relates to the legal obligation to rehabilitate landfill sites used for waste disposal. It is calculated as the present value of the future obligation, discounted at X%, over an average period of X years.</t>
  </si>
  <si>
    <t>Conditions still to be met - remain liabilities (see note 21)</t>
  </si>
  <si>
    <t>Long-term liabilities (see Note 22)</t>
  </si>
  <si>
    <t>An amount of Rxxx (20X0 : Rxxx) was contributed by Council in respect of Councillors and employees retirement funding.  These contributions have been expensed and are included in employee related costs for the year.</t>
  </si>
  <si>
    <t>The purpose of the grant is to assist municipalitities in building in-house capacity to perform their functions and stabilise institutional and governance systems as required in the local Government Municipal Systems Act of 2000.</t>
  </si>
  <si>
    <t>ABSA Bank: Current Account</t>
  </si>
  <si>
    <t>Nedbank</t>
  </si>
  <si>
    <t>Standard Bank</t>
  </si>
  <si>
    <t>Finance leases</t>
  </si>
  <si>
    <t>Credit risk consists mainly of cash deposits, cash equivalents, derivative financial instruments and trade debtors. The municipality only deposits cash with major banks with high quality credit standing and limits exposure to any one counter-party.</t>
  </si>
  <si>
    <t>The municipality’s interest rate risk arises from finance lease liabilities, credit cards &amp; investments. These are issued at variable rates and expose the Municipality to cash flow interest rate risk. Financial instruments that are issued at fixed rates expose the municipality to fair value interest rate risk.</t>
  </si>
  <si>
    <t>The municipality has no exposure to changes in price risk</t>
  </si>
  <si>
    <t>Debt impairment</t>
  </si>
  <si>
    <t>Movement in long service award provision</t>
  </si>
  <si>
    <t>Donations received (building)</t>
  </si>
  <si>
    <t>Consumer debtors</t>
  </si>
  <si>
    <t>Unspent conditional grants</t>
  </si>
  <si>
    <t>Cllr MJ Sehanka</t>
  </si>
  <si>
    <t>Cllr NS Jafta</t>
  </si>
  <si>
    <t>Cllr H Shebe</t>
  </si>
  <si>
    <t>Low Capacity</t>
  </si>
  <si>
    <t>ABSA Bank Limited</t>
  </si>
  <si>
    <t>20 Louw Street</t>
  </si>
  <si>
    <t>Trompsburg</t>
  </si>
  <si>
    <t>P.O. Box 136</t>
  </si>
  <si>
    <t>PRESENTATION OF ANNUAL FINANCIAL STATEMENTS</t>
  </si>
  <si>
    <t>These annual financial statements have been prepared on an accrual basis of accounting and are in accordance with historical cost convention unless specified otherwise. They are presented in South African Rand.</t>
  </si>
  <si>
    <t>A summary of the significant accounting policies, which have been consistently applied, are disclosed below.</t>
  </si>
  <si>
    <t>Significant judgements and sources of estimation uncertainty</t>
  </si>
  <si>
    <t>In preparing the annual financial statements, management is required to make estimates and assumptions that affect the amounts represented in the annual financial statements and related disclosures. Use of available information and the application of judgement is inherent in the formation of estimates. Actual results in the future could differ from these estimates which may be material to the annual financial statements. Significant judgements include:</t>
  </si>
  <si>
    <t>Trade receivables, Loans and Receivables</t>
  </si>
  <si>
    <t>The municipality assesses its trade receivables and loans and receivables for impairment at the end of each reporting period. In determining whether an impairment loss should be recorded in surplus or deficit, the management makes judgements as to whether there is observable data indicating a measurable decrease in the estimated future cash flows from a financial asset.</t>
  </si>
  <si>
    <t>The impairment for trade receivables and loans and receivables is calculated on a portfolio basis, based on historical loss ratios, adjusted for national and industry-specific economic conditions and other indicators present at the reporting date that correlate with defaults on the portfolio. These annual loss ratios are applied to loan balances in the portfolio and scaled to the estimated loss emergence period.</t>
  </si>
  <si>
    <t>Useful lives and residual values</t>
  </si>
  <si>
    <t>The municipality's management determines the estimated useful lives and related depreciation charges for property, plant and equipment. This estimate is based on industry norms. Management will increase the depreciation charge where useful lives are less than previously estimated useful lives.</t>
  </si>
  <si>
    <t>Long Service Bonus</t>
  </si>
  <si>
    <t>The present value of the long service bonus obligation depends on a number of factors that are determined on an actuarial basis using a number of assumptions. The assumptions used in determining the net cost (income) include the discount rate. Any changes in these assumptions will impact on the carrying amount of long service bonus obligations.</t>
  </si>
  <si>
    <t>The municipality determines the appropriate discount rate at the end of each year. This is the interest rate that should be used to determine the present value of estimated future cash outflows expected to be required to settle the long service bonus obligation. In determining the appropriate discount rate, the municipality considers the interest rates of high-quality corporate bonds that are denominated in the currency in which the benefits will be paid, and that have terms to maturity approximating the terms of the related pension liability.</t>
  </si>
  <si>
    <t>Effective interest rate and deferred payment terms</t>
  </si>
  <si>
    <t>The entity used the prime interest rate adjusted for rates used by main suppliers or creditors to discount future cash flows.</t>
  </si>
  <si>
    <t>Property, plant and equipment are tangible non-current assets that are held for use in the production or supply of goods or services, rental to others, or for administrative purposes, and are expected to be used during more than one period.</t>
  </si>
  <si>
    <t>The cost of an item of property, plant and equipment is recognised as an asset when:</t>
  </si>
  <si>
    <t>Property, plant and equipment (continued)</t>
  </si>
  <si>
    <t>The cost of an item of property, plant and equipment is the purchase price and other costs attributable to bring the asset to the location and condition necessary for it to be capable of operating in the manner intended by management. Trade discounts and rebates are deducted in arriving at the cost.</t>
  </si>
  <si>
    <t>Where an asset is acquired at no cost, or for a nominal cost, its cost is its fair value as at date of acquisition.</t>
  </si>
  <si>
    <t>Where an item of property, plant and equipment is acquired in exchange for a non-monetary asset or monetary assets, or a combination of monetary and non-monetary assets, the asset acquired is initially measured at fair value at acquisition date. If the acquired item's fair value was not determinable, it's deemed cost is the carrying amount of the asset(s) given up.</t>
  </si>
  <si>
    <t>Costs include costs incurred initially to acquire or construct an item of property, plant and equipment and costs incurred subsequently to add to, replace part of, or service it. If a replacement cost is recognised in the carrying amount of an item of property, plant and equipment, the carrying amount of the replaced part is derecognised.</t>
  </si>
  <si>
    <t>Major spare parts and stand by equipment which are expected to be used for more than one period are included in property, plant and equipment. In addition, spare parts and stand by equipment which can only be used in connection with an item of property, plant and equipment are accounted for as property, plant and equipment.</t>
  </si>
  <si>
    <t>Each part of an item of property, plant and equipment with a cost that is significant in relation to the total cost of the item shall be depreciated separately.</t>
  </si>
  <si>
    <t>Property, plant and equipment is carried at cost less accumulated depreciation and any impairment losses.</t>
  </si>
  <si>
    <t>Purchased software that is integral to the functionality of the related equipment is capitalised as part of that equipment.</t>
  </si>
  <si>
    <t>Subsequent measurement - Cost model</t>
  </si>
  <si>
    <t>Subsequent to initial recognition, items of property, plant and equipment are measured at cost less accumulated depreciation and impairment losses.</t>
  </si>
  <si>
    <t>Where the municipality replaces parts of an asset, it derecognises the part of the asset being replaced and capitalises the new component. Subsequent expenditure incurred on an asset is capitalised when it increases the capacity or future economic benefits associated with the asset.</t>
  </si>
  <si>
    <t>Depreciation and impairment</t>
  </si>
  <si>
    <t>Property, plant and equipment are depreciated on the straight line basis over their expected useful lives to their estimated residual value.</t>
  </si>
  <si>
    <t>Land is not depreciated and depreciation commence when the asset is ready for intended use.</t>
  </si>
  <si>
    <t>Subsequent to initial recognition, property, plant and equipment is carried at cost less accumulated depreciation and any impairment losses. Assets held under finance leases are depreciated over their expected useful lives on the same basis as owned assets or, where shorter, the term of the relevant lease. Components of assets that are significant in relation to the whole asset and that have different useful lives are depreciated separately.</t>
  </si>
  <si>
    <t>The useful lives of items of property, plant and equipment have been assessed as follows:</t>
  </si>
  <si>
    <t>The shorter of asset's useful life or the lease term</t>
  </si>
  <si>
    <t>The residual value, and the useful life and depreciation method of each asset are reviewed at the end of each reporting date. If the expectations differ from previous estimates, the change is accounted for as a change in accounting estimate.</t>
  </si>
  <si>
    <t>Reviewing the useful life of an asset on an annual basis does not require the entity to amend the previous estimate unless expectations differ from the previous estimate.</t>
  </si>
  <si>
    <t>Each part of an item of property, plant and equipment with a cost that is significant in relation to the total cost of the item is depreciated separately.</t>
  </si>
  <si>
    <t>The depreciation charge for each period is recognised in surplus or deficit unless it is included in the carrying amount of another asset.</t>
  </si>
  <si>
    <t>Items of property, plant and equipment are derecognised when the asset is disposed of or when there are no further economic benefits or service potential expected from the use of the asset.</t>
  </si>
  <si>
    <t>The gain or loss arising from the derecognition of an item of property, plant and equipment is included in surplus or deficit when the item is derecognised. The gain or loss arising from the derecognition of an item of property, plant and equipment is determined as the difference between the net disposal proceeds, if any, and the carrying amount of the item.</t>
  </si>
  <si>
    <t>Assets which the municipality holds for rentals to others and subsequently routinely sell as part of the ordinary course of activities, are transferred to inventories when the rentals end and the assets are available-for-sale. These assets are not accounted for as non-current assets held for sale. Proceeds from sales of these assets are recognised as revenue. All cash flows on these assets are included in cash flows from operating activities in the cash flow statement.</t>
  </si>
  <si>
    <t>An asset is identified as an intangible asset when it:</t>
  </si>
  <si>
    <t>An intangible asset is recognised when:</t>
  </si>
  <si>
    <t>Expenditure on research (or on the research phase of an internal project) is recognised as an expense when it is incurred.</t>
  </si>
  <si>
    <t>An intangible asset is regarded as having an indefinite useful life when, based on all relevant factors, there is no foreseeable limit to the period over which the asset is expected to generate net cash inflows or service potential. Amortisation is not provided for these intangible assets, but they are tested for impairment annually and whenever there is an indication that the asset may be impaired. For all other intangible assets amortisation is provided on a straight line basis over their useful life.</t>
  </si>
  <si>
    <t>The amortisation period and the amortisation method for intangible assets are reviewed at each reporting date.</t>
  </si>
  <si>
    <t>Reassessing the useful life of an intangible asset with a finite useful life after it was classified as indefinite is an indicator that the asset may be impaired. As a result the asset is tested for impairment and the remaining carrying amount is amortised over its useful life.</t>
  </si>
  <si>
    <t>Amortisation is provided to write down the intangible assets, on a straight line basis, to their residual values as follows:</t>
  </si>
  <si>
    <t>The gain or loss is the difference between the net disposal proceeds, if any, and the carrying amount. It is recognised in surplus or deficit when the asset is derecognised.</t>
  </si>
  <si>
    <t>Financial instruments</t>
  </si>
  <si>
    <t>Classification</t>
  </si>
  <si>
    <t>Initial recognition and measurement</t>
  </si>
  <si>
    <t>Financial instruments are recognised initially when the municipality becomes a party to the contractual provisions of the instruments.</t>
  </si>
  <si>
    <t>Financial instruments are measured initially at fair value, except for equity investments for which a fair value is not determinable, which are measured at cost and are classified as available-for-sale financial assets.</t>
  </si>
  <si>
    <t>For financial instruments which are not at fair value through surplus or deficit, transaction costs are included in the initial measurement of the instrument.</t>
  </si>
  <si>
    <t>Subsequent measurement</t>
  </si>
  <si>
    <t>Changes in fair value of available-for-sale financial assets denominated in a foreign currency are analysed between translation differences resulting from changes in amortised cost and other changes in the carrying amount. Translation differences on monetary items are recognised in surplus or deficit, while translation differences on non-monetary items are recognised in equity.</t>
  </si>
  <si>
    <t>Financial liabilities at amortised cost are subsequently measured at amortised cost, using the effective interest method.</t>
  </si>
  <si>
    <t>Fair value determination</t>
  </si>
  <si>
    <t>Fair value information for trade and other receivables is determined as the present value of estimated future cash flows discounted at the effective interest rate computed at initial recognition.</t>
  </si>
  <si>
    <t>The fair values of quoted investments, such as available for sale investments are based on current bid prices.</t>
  </si>
  <si>
    <t>If the market for a financial asset is not active and for unlisted securities, the entity establishes fair value by using valuation techniques. These include the use of recent arm’s length transactions, reference to other instruments that are substantially the same, discounted cash flow analysis, and option pricing models making maximum use of market inputs and relying as little as possible on entity-specific inputs.</t>
  </si>
  <si>
    <t>Impairment of financial assets</t>
  </si>
  <si>
    <t>Impairment losses are reversed when an increase in the financial asset's recoverable amount can be related objectively to an event occurring after the impairment was recognised, subject to the restriction that the carrying amount of the financial asset at the date that the impairment is reversed shall not exceed what the carrying amount would have been had the impairment not been recognised.</t>
  </si>
  <si>
    <t>Impairment losses are also not subsequently reversed for available-for-sale equity investments which are held at cost because fair value was not determinable.</t>
  </si>
  <si>
    <t>Where financial assets are impaired through use of an allowance account, the amount of the loss is recognised in surplus or deficit within operating expenses. When such assets are written off, the write off is made against the relevant allowance account. Subsequent recoveries of amounts previously written off are credited against operating expenses.</t>
  </si>
  <si>
    <t>Receivables from exchange transactions</t>
  </si>
  <si>
    <t>The carrying amount of the asset is reduced through the use of an allowance account, and the amount of the deficit is recognised in surplus or deficit within operating expenses. When a trade receivable is uncollectable, it is written off against the allowance account for trade receivables. Subsequent recoveries of amounts previously written off are credited against operating expenses in surplus or deficit.</t>
  </si>
  <si>
    <t>Payables from exchange transactions</t>
  </si>
  <si>
    <t>Trade payables are initially measured at fair value, and are subsequently measured at amortised cost, using the effective interest rate method.</t>
  </si>
  <si>
    <t>Held to maturity</t>
  </si>
  <si>
    <t>These financial assets are initially measured at fair value plus direct transaction costs.</t>
  </si>
  <si>
    <t>Financial assets that the municipality has the positive intention and ability to hold to maturity are classified as held to maturity.</t>
  </si>
  <si>
    <t>Financial liabilities</t>
  </si>
  <si>
    <t>Gains and losses</t>
  </si>
  <si>
    <t>The municipality assesses at each statement of financial position date whether a financial asset or group of financial assets is impaired.</t>
  </si>
  <si>
    <t>Assets are carried at amortised cost.</t>
  </si>
  <si>
    <t>If there is objective evidence that an impairment loss on loans and receivables carried at amortised cost has been incurred, the amount of the loss is measured as the difference between the asset’s carrying amount and the present value of estimated future cash flows (excluding future credit losses that have not been incurred) discounted at the financial asset’s original effective interest rate (i.e. the effective interest rate computed at initial recognition). The carrying amount of the asset shall be reduced either directly or through the use of an allowance account. The amount of the loss shall be recognised in surplus or deficit. The municipality first assesses whether objective evidence of impairment exists individually for financial assets that are individually significant, and individually or collectively for financial assets that are not individually significant. If it is determined that no objective evidence of impairment exists for an individually assessed financial asset, whether significant or not, the asset is included in a group of financial assets with similar credit risk characteristics and that group of financial assets is collectively assessed for impairment. Assets that are individually assessed for impairment and for which an impairment loss is or continues to be recognised are not included in a collective assessment of impairment.</t>
  </si>
  <si>
    <t>Leases</t>
  </si>
  <si>
    <t>Finance leases - lessee</t>
  </si>
  <si>
    <t>Operating leases - lessor</t>
  </si>
  <si>
    <t>Operating lease payments are recognised as an expense on a straight-line basis over the lease term. The difference between the amounts recognised as an expense and the contractual payments are recognised as either a pre-paid expense asset or liability depending on whether the payment exceeds the expense or vice versa.</t>
  </si>
  <si>
    <t>When inventory are sold, the carrying amounts of those inventory are recognised as an expense in the period in which the related revenue is recognised. If there is no related revenue, the expenses are recognised when the goods are distributed, or related services are rendered. The amount of any write-down of inventory to net realisable value or current replacement cost and all losses of inventory are recognised as an expense in the period the write-down or loss occurs. The amount of any reversal of any write-down of inventory, arising from an increase in net realisable value or current replacement cost, are recognised as a reduction in the amount of inventory recognised as an expense in the period in which the reversal occurs.</t>
  </si>
  <si>
    <t>Employee benefits</t>
  </si>
  <si>
    <t>Short-term employee benefits</t>
  </si>
  <si>
    <t>Defined contribution plans</t>
  </si>
  <si>
    <t>Provisions and contingencies</t>
  </si>
  <si>
    <t>Onerous contracts</t>
  </si>
  <si>
    <t>Contingent assets and contingent liabilities are not recognised. Contingencies are disclosed in note 30.</t>
  </si>
  <si>
    <t>Revenue from exchange transactions</t>
  </si>
  <si>
    <t>s</t>
  </si>
  <si>
    <t>Measurement</t>
  </si>
  <si>
    <t>Revenue is measured at the fair value of the consideration received or receivable, net of trade discounts and volume rebates.</t>
  </si>
  <si>
    <t>Sale of goods</t>
  </si>
  <si>
    <t>Rendering of services</t>
  </si>
  <si>
    <t>Interest</t>
  </si>
  <si>
    <t>Revenue from non-exchange transactions</t>
  </si>
  <si>
    <t>Revenue is measured at the fair value of the consideration received or receivable.</t>
  </si>
  <si>
    <t>Government grants</t>
  </si>
  <si>
    <t>Other Grants and donations</t>
  </si>
  <si>
    <t>Investment income</t>
  </si>
  <si>
    <t>Investment income is recognised on a time-proportion basis using the effective interest method.</t>
  </si>
  <si>
    <t>Comparative figures</t>
  </si>
  <si>
    <t>Use of estimates</t>
  </si>
  <si>
    <t>The preparation of annual financial statements in conformity with Standards of GRAP requires the use of certain critical accounting estimates. It also requires management to exercise its judgement in the process of applying the municipality’s accounting policies. The areas involving a higher degree of judgement or complexity, or areas where assumptions and estimates are significant to the annual financial statements are disclosed in the relevant sections of the annual financial statements. Although these estimates are based on management’s best knowledge of current events and actions they may undertake in the future, actual results ultimately may differ from those estimates.</t>
  </si>
  <si>
    <t>Presentation of currency</t>
  </si>
  <si>
    <t>Offsetting</t>
  </si>
  <si>
    <t>Assets, liabilities, revenue and expenses have not been offset except when offsetting is required or permitted by a Standard of GRAP</t>
  </si>
  <si>
    <t>Conditional grants and receipts</t>
  </si>
  <si>
    <t>Going concern</t>
  </si>
  <si>
    <t>Budget information</t>
  </si>
  <si>
    <t>Related parties</t>
  </si>
  <si>
    <t>- it is probable that future economic benefits or service potential associated with the item will flow to the municipality; and</t>
  </si>
  <si>
    <t>Security System</t>
  </si>
  <si>
    <t>Plant and machinery</t>
  </si>
  <si>
    <t>Furniture and fittings</t>
  </si>
  <si>
    <t>Motor vehicles</t>
  </si>
  <si>
    <t>Computer equipment</t>
  </si>
  <si>
    <t xml:space="preserve">Item </t>
  </si>
  <si>
    <t>Estimated useful life</t>
  </si>
  <si>
    <t>- is capable of being separated or divided from an entity and sold, transferred, licensed, rented or exchanged,
either individually or together with a related contract, assets or liability; or</t>
  </si>
  <si>
    <t>- arises from contractual rights or other legal rights, regardless whether those rights are transferable or separate from the municipality or from other rights and obligations.</t>
  </si>
  <si>
    <t>- it is probable that the expected future economic benefits or service potential that are attributable to the asset will flow to the municipality; and</t>
  </si>
  <si>
    <t>- the cost or fair value of the asset can be measured reliably.</t>
  </si>
  <si>
    <t xml:space="preserve">Useful life                                                                        </t>
  </si>
  <si>
    <t>Computer software</t>
  </si>
  <si>
    <t>Right to use land</t>
  </si>
  <si>
    <t>The shorter of right to use land or useful life</t>
  </si>
  <si>
    <t xml:space="preserve">Intangible assets are derecognised:
</t>
  </si>
  <si>
    <t xml:space="preserve">- on disposal; or
</t>
  </si>
  <si>
    <t>- when no future economic benefits or service potential are expected from its use or disposal.</t>
  </si>
  <si>
    <t xml:space="preserve">The municipality classifies financial assets and financial liabilities into the following categories:                    </t>
  </si>
  <si>
    <t>- Loans and receivables</t>
  </si>
  <si>
    <t>- Available-for-sale financial assets</t>
  </si>
  <si>
    <t>- Financial liabilities measured at amortised cost</t>
  </si>
  <si>
    <t>- Held-to-maturity investment</t>
  </si>
  <si>
    <r>
      <rPr>
        <b/>
        <sz val="10"/>
        <rFont val="Arial"/>
        <family val="2"/>
      </rPr>
      <t>Loans and receivables</t>
    </r>
    <r>
      <rPr>
        <sz val="10"/>
        <rFont val="Arial"/>
        <family val="2"/>
      </rPr>
      <t xml:space="preserve">
Loans and receivables are subsequently measured at amortised cost, using the effective interest method, less accumulated impairment losses.</t>
    </r>
  </si>
  <si>
    <r>
      <rPr>
        <b/>
        <sz val="10"/>
        <rFont val="Arial"/>
        <family val="2"/>
      </rPr>
      <t>Held-to-maturity investments</t>
    </r>
    <r>
      <rPr>
        <sz val="10"/>
        <rFont val="Arial"/>
        <family val="2"/>
      </rPr>
      <t xml:space="preserve">
Held-to-maturity investments are subsequently measured at amortised cost, using the effective interest method, less accumulated impairment losses.</t>
    </r>
  </si>
  <si>
    <t>Available-for-sale financial assets are subsequently measured at fair value. This excludes equity investments for which a fair value is not determinable, which are measured at cost less accumulated impairment losses.</t>
  </si>
  <si>
    <t>Gains and losses arising from changes in fair value are recognised in equity until the asset is disposed of or determined to be impaired. Interest on available-for-sale financial assets calculated using the effective interest method is recognised in surplus or deficit as part of other income. Dividends received on available-for-sale equity instruments are recognised in surplus or deficit as part of other income when the municipality's right to receive payment is established.</t>
  </si>
  <si>
    <t>Reversals of impairment losses are recognised in surplus or deficit except for equity investments classified as available-for-sale.</t>
  </si>
  <si>
    <t>A gain or loss arising from a change in a financial asset or financial liability is recognised as follows:</t>
  </si>
  <si>
    <t>- A gain or loss on a financial asset or financial liability classified as at fair value through surplus or deficit is
   recognised in surplus or deficit;</t>
  </si>
  <si>
    <t>- A gain or loss on an available-for-sale financial asset is recognised directly in net assets, through the statement of changes in net assets, until the financial asset is derecognised, at which time the cumulative gain or loss previously recognised in net assets is recognised in surplus or deficit; and</t>
  </si>
  <si>
    <t>- For financial assets and financial liabilities carried at amortised cost, a gain or loss is recognised in surplus or deficit
when the financial asset or financial liability is derecognised or impaired, and through the amortisation process.</t>
  </si>
  <si>
    <t xml:space="preserve">Inventory are initially measured at cost except where inventory are acquired at no cost, or for nominal consideration, then their costs are their fair value as at the date of acquisition.
</t>
  </si>
  <si>
    <t>Subsequently inventory are measured at the lower of cost and net realisable value.</t>
  </si>
  <si>
    <t>Net realisable value is the estimated selling price in the ordinary course of operations less the estimated costs of completion and the estimated costs necessary to make the sale, exchange or distribution.</t>
  </si>
  <si>
    <t>Current replacement cost is the cost the municipality incurs to acquire the asset on the reporting date.</t>
  </si>
  <si>
    <t>The cost of inventory comprises of all costs of purchase, costs of conversion and other costs incurred in bringing the inventory to their present location and condition.</t>
  </si>
  <si>
    <t>The cost of inventory of items that are not ordinarily interchangeable and goods or services produced and segregated for specific projects is assigned using specific identification of the individual costs.</t>
  </si>
  <si>
    <t>The cost of inventory is assigned using the first-in, first-out (FIFO) formula. The same cost formula is used for all inventory having a similar nature and use to the municipality.</t>
  </si>
  <si>
    <t>Inventory are measured at the lower of cost and current replacement cost where they are held for;</t>
  </si>
  <si>
    <t>- distribution at no charge or for a nominal charge; or</t>
  </si>
  <si>
    <t>- consumption in the production process of goods to be distributed at no charge or for a nominal charge.</t>
  </si>
  <si>
    <t>Payments to defined contribution retirement benefit plans are charged as an expense as they fall due.</t>
  </si>
  <si>
    <t xml:space="preserve">The cost of short-term employee benefits, (those payable within 12 months after the service is rendered, such as paid vacation leave and sick leave, bonuses, and non-monetary benefits such as medical care), are recognised in the period in which the service is rendered.
                                                                                                                                                           </t>
  </si>
  <si>
    <t>The expected cost of surplus sharing and bonus payments is recognised as an expense when there is a legal or constructive obligation to make such payments as a result of past performance and the obligation can be estimated reliably.</t>
  </si>
  <si>
    <t>Liabilities for short-term employee benefits that are unpaid at year-end are measured at the undiscounted amount that the municipality expects to pay in exchange for that service and had accumulated at the reporting date.</t>
  </si>
  <si>
    <t xml:space="preserve">If an entity has a contract that is onerous, the present obligation (net of recoveries) under the contract is recognised and measured as a provision.
 </t>
  </si>
  <si>
    <t>A constructive obligation to restructure arises only when an entity:</t>
  </si>
  <si>
    <t xml:space="preserve">   - the principal locations affected;</t>
  </si>
  <si>
    <t xml:space="preserve">   - the location, function, and approximate number of employees who will be compensated for services being</t>
  </si>
  <si>
    <t xml:space="preserve">     terminated;</t>
  </si>
  <si>
    <t xml:space="preserve">   - the expenditures that will be undertaken; and</t>
  </si>
  <si>
    <t xml:space="preserve">   - when the plan will be implemented; and</t>
  </si>
  <si>
    <t>- has a detailed formal plan for the restructuring, identifying at least:</t>
  </si>
  <si>
    <t xml:space="preserve">   - the activity/operating unit or part of a activity/operating unit concerned;</t>
  </si>
  <si>
    <t>When the outcome of a transaction involving the rendering of services can be estimated reliably, revenue associated with the transaction is recognised by reference to the stage of completion of the transaction at the reporting date.</t>
  </si>
  <si>
    <t>The outcome of a transaction can be estimated reliably when all the following conditions are satisfied:</t>
  </si>
  <si>
    <t>- the amount of revenue can be measured reliably;</t>
  </si>
  <si>
    <t>- it is probable that the economic benefits or service potential associated with the transaction will flow to the municipality;</t>
  </si>
  <si>
    <t>- the stage of completion of the transaction at the reporting date can be measured reliably; and</t>
  </si>
  <si>
    <t>- the costs incurred for the transaction and the costs to complete the transaction can be measured reliably.</t>
  </si>
  <si>
    <t>Revenue arising from the use by others of municipality assets yielding interest, royalties and dividends is recognised when:</t>
  </si>
  <si>
    <t>- It is probable that the economic benefits or service potential associated with the transaction will flow to the municipality, and</t>
  </si>
  <si>
    <t>- The amount of the revenue can be measured reliably.</t>
  </si>
  <si>
    <t>Interest is recognised, in surplus or deficit, using the effective interest rate method.</t>
  </si>
  <si>
    <t>Revenue is the gross inflow of economic benefits or service potential during the reporting period when those inflows result in an increase in net assets, other than increases relating to contributions from owners.</t>
  </si>
  <si>
    <t>Fair value is the amount for which an asset could be exchanged, or a liability settled, between knowledgeable, willing parties in an arm’s length transaction.</t>
  </si>
  <si>
    <t>Government grants are recognised as revenue when:</t>
  </si>
  <si>
    <t>- the amount of the revenue can be measured reliably, and</t>
  </si>
  <si>
    <t>- to the extent that there has been compliance with any restrictions associated with the grant.</t>
  </si>
  <si>
    <t>Conditions on government grants may result in such revenue being recognised on a time proportion basis. Where there is no restriction on the period, such revenue is recognised on receipt or when the Act becomes effective, which-ever is earlier.</t>
  </si>
  <si>
    <t>When government remit grants on a re-imbursement basis, revenue is recognised when the qualifying expense has been incurred and to the extent that any other restrictions have been complied with.</t>
  </si>
  <si>
    <t>Other grants and donations are recognised as revenue when:</t>
  </si>
  <si>
    <t>- the amount of the revenue can be measured reliably; and</t>
  </si>
  <si>
    <t>If goods in-kind are received without conditions attached, revenue is recognised immediately. If conditions are attached, a liability is recognised, which is reduced and revenue recognised as the conditions are satisfied.</t>
  </si>
  <si>
    <t>Where necessary, comparative figures have been reclassified to conform to changes in presentation in the current year.</t>
  </si>
  <si>
    <t>Unauthorised expenditure is expenditure that has not been budgeted, expenditure that is not in terms of the conditions of an allocation received from another sphere of government, municipality or organ of state and expenditure in the form of a grant that is not permitted in terms of the Municipal Finance Management Act (Act No.56 of 2003).</t>
  </si>
  <si>
    <t>Unauthorised expenditure is accounted for as an expense in the Statement of Financial Performance and where recovered, it is subsequently accounted for as revenue in the Statement of Financial Performance.</t>
  </si>
  <si>
    <t>Detailed disclosures were made in the notes to the financial statements as required by the MFMA.</t>
  </si>
  <si>
    <t>All expenditure relating to fruitless and wasteful expenditure is recognised as an expense in the statement of financial performance in the year that the expenditure was incurred. The expenditure is classified in accordance with the nature of the expense, and where recovered, it is subsequently accounted for as revenue in the statement of financial performance.</t>
  </si>
  <si>
    <t>Fruitless expenditure means expenditure which was made in vain and would have been avoided had reasonable care been exercised.</t>
  </si>
  <si>
    <t xml:space="preserve">Irregular expenditure is expenditure that is contrary to the Municipal Finance Management Act (Act No.56 of 2003), the Municipal Systems Act (Act No.32 of 2000), and the Public Office Bearers Act (Act No. 20 of 1998) or is in contravention of the economic entity’s supply chain management policy. Irregular expenditure excludes unauthorised expenditure.                                                                                                                                                                          </t>
  </si>
  <si>
    <t>Irregular expenditure is accounted for as expenditure in the Statement of Financial Performance and where recovered, it is subsequently accounted for as revenue in the Statement of Financial Performance.</t>
  </si>
  <si>
    <t>Irregular expenditure that was incurred and identified during the current financial and which was condoned before year end and/or before finalisation of the financial statements must also be recorded appropriately in the irregular expenditure register. In such an instance, no further action is also required with the exception of updating the note to the financial statements.</t>
  </si>
  <si>
    <t>Irregular expenditure that was incurred and identified during the current financial year and for which condonement is being awaited at year end must be recorded in the irregular expenditure register. No further action is required with the exception of updating the note to the financial statements.</t>
  </si>
  <si>
    <t>Where irregular expenditure was incurred in the previous financial year and is only condoned in the following financial year, the register and the disclosure note to the financial statements must be updated with the amount condoned.</t>
  </si>
  <si>
    <t>The municipality cannot continue to operate without receiving government grants. However the going concern assumption is based on the fact that according to DoRA the municipality will continue to receive government grants for the next three years.</t>
  </si>
  <si>
    <t xml:space="preserve">These annual financial statements have been prepared on the assumption that the municipality will continue to operate as a going concern for at least the next 12 months.                                                                                                                                                               </t>
  </si>
  <si>
    <t>General purpose financial reporting by municipalities shall provide information on whether resources were obtained and used in accordance with the legally adopted budget.</t>
  </si>
  <si>
    <t>Municipalities are typically subject to budgetary limits in the form of appropriations or budget authorisations (or equivalent), which is given effect through authorising legislation, appropriation or similar.</t>
  </si>
  <si>
    <t>The annual financial statements and the budget are on the same basis of accounting therefore a comparison with the budgeted  amounts for the reporting period have been included in the annual financial statements.</t>
  </si>
  <si>
    <t>The Statement of comparative and actual information have been included in the annual financial statements as the recommended disclosure when the annual financial statements and the budget are on the same basis of accounting as determined by National Treasury.</t>
  </si>
  <si>
    <t>Comparative information is not required.</t>
  </si>
  <si>
    <t>The municipality operates in an economic sector currently dominated by entities directly or indirectly owned by the South African Government. As a consequence of the constitutional independence of the three spheres of government in South Africa, only entities within the local sphere of government are considered to be related parties.</t>
  </si>
  <si>
    <t>Related party disclosures for transactions between government entities that took place on terms and conditions that are considered in arms length and in the ordinary course of business are not disclosed in accordance with IPSAS 20 Related Party Disclosure.</t>
  </si>
  <si>
    <t>Key management is defined as being individuals with the authority and responsibility for planning, directing and controlling the activities of the entity. We regard all individuals from the level of Accounting Officer and Council members as key management per the definition of the financial reporting standard.</t>
  </si>
  <si>
    <t>Irrespective of whether there is any indication of impairment, the municipality also:</t>
  </si>
  <si>
    <t>If there is any indication that an asset may be impaired, the recoverable service amount is estimated for the individual asset. If it is not possible to estimate the recoverable service amount of the individual asset, the recoverable service amount of the cash-generating unit to which the asset belongs is determined.</t>
  </si>
  <si>
    <t>An impairment loss of assets carried at cost less any accumulated depreciation or amortisation is recognised immediately in surplus or deficit. Any impairment loss of a revalued asset is treated as a revaluation decrease.</t>
  </si>
  <si>
    <t>An impairment loss is recognised for cash-generating units if the recoverable service amount of the unit is less than the carrying amount of the unit. The impairment loss is allocated to reduce the carrying amount of the assets of the unit as follows:</t>
  </si>
  <si>
    <t>- to the assets of the unit, pro rata on the basis of the carrying amount of each asset in the unit.</t>
  </si>
  <si>
    <t>A municipality assesses at each reporting date whether there is any indication that an impairment loss recognised in prior periods for assets may no longer exist or may have decreased. If any such indication exists, the recoverable service amounts of those assets are estimated.</t>
  </si>
  <si>
    <t>The increased carrying amount of an asset attributable to a reversal of an impairment loss does not exceed the carrying amount that would have been determined had no impairment loss been recognised for the asset in prior periods.</t>
  </si>
  <si>
    <t>A reversal of an impairment loss of assets carried at cost less accumulated depreciation or amortisation is recognised immediately in surplus or deficit. Any reversal of an impairment loss of a revalued asset is treated as a revaluation increase.</t>
  </si>
  <si>
    <t>The recoverable service amount of an asset or a cash-generating unit is the higher of its fair value less costs to sell and its value in use.</t>
  </si>
  <si>
    <t>If the recoverable service amount of an asset is less than its carrying amount, the carrying amount of the asset is reduced to its recoverable service amount. That reduction is an impairment loss.</t>
  </si>
  <si>
    <t>- tests intangible assets with an indefinite useful life or intangible assets not yet available for use for impairment annually by comparing its carrying amount with its recoverable amount. This impairment test is performed during the annual period and at the same time every period.</t>
  </si>
  <si>
    <t>The comparative figures have not been restated.</t>
  </si>
  <si>
    <t>Correction of error (note 48)</t>
  </si>
  <si>
    <t>Change in accounting policy (note 47)</t>
  </si>
  <si>
    <t>Trade and other receivables which are less than 3 months past due are not considered to be impaired. At 30 June 20x1, R - (20x0: R -) were past due but not impaired.</t>
  </si>
  <si>
    <t xml:space="preserve">Unauthorized expenditure (see Note 50.1) </t>
  </si>
  <si>
    <t>REGISTER</t>
  </si>
  <si>
    <t>DIFFERENCE</t>
  </si>
  <si>
    <t>Impairment loss</t>
  </si>
  <si>
    <t>ABSA Bank Limited - TROMPSBURG Branch: Account Number 4053628182</t>
  </si>
  <si>
    <t>Accumulated surplus</t>
  </si>
  <si>
    <t>2012</t>
  </si>
  <si>
    <t>Jun 2013</t>
  </si>
  <si>
    <t>Staff bonuses accrual</t>
  </si>
  <si>
    <t>Trade creditors</t>
  </si>
  <si>
    <t>Unspent conditional grants and receipts comprises of:</t>
  </si>
  <si>
    <t>Unspent conditional grants and receipts</t>
  </si>
  <si>
    <t>Current year subscription / fee</t>
  </si>
  <si>
    <t>Payable within one year</t>
  </si>
  <si>
    <t>Payable within 1 - 5 years</t>
  </si>
  <si>
    <t>Payable later than 5 years</t>
  </si>
  <si>
    <t>Operating lease receipts represent rentals received by the municipality for the use of its administrative and other office space.</t>
  </si>
  <si>
    <t>Lease terms are as follows:</t>
  </si>
  <si>
    <t>Interest paid on amounts in excess of approved bank overdraft</t>
  </si>
  <si>
    <t>Disaster management</t>
  </si>
  <si>
    <t>Donations - Upgrate Cemetry</t>
  </si>
  <si>
    <t>Finance Assistance Letsemeng - IT Support</t>
  </si>
  <si>
    <t>Financial Assistance - Naledi IT Support</t>
  </si>
  <si>
    <t>Financial Assistance Naledi - Upgrading of streets</t>
  </si>
  <si>
    <t>Other expenses</t>
  </si>
  <si>
    <t>Printing and stationary</t>
  </si>
  <si>
    <t>Subscriptions</t>
  </si>
  <si>
    <t>Travel - local</t>
  </si>
  <si>
    <t>Wages - EPWP</t>
  </si>
  <si>
    <t>Water and electricity</t>
  </si>
  <si>
    <t>Current bank account</t>
  </si>
  <si>
    <t>Money market and call accounts</t>
  </si>
  <si>
    <t>Electricity deposit</t>
  </si>
  <si>
    <t>MM Kubeka</t>
  </si>
  <si>
    <t>L Mashiane</t>
  </si>
  <si>
    <t>Chief Financial Officer</t>
  </si>
  <si>
    <t xml:space="preserve">Municipal Manager </t>
  </si>
  <si>
    <t>Municipal System Improvement Grant</t>
  </si>
  <si>
    <t>EPWP</t>
  </si>
  <si>
    <t>Financial Managemet Grant (FMG)</t>
  </si>
  <si>
    <t>COGTA and Treasury Financial Assistance Grant7</t>
  </si>
  <si>
    <t>as at 1 July 2013</t>
  </si>
  <si>
    <t>Bonuses under remuneration</t>
  </si>
  <si>
    <t>Housing allowance and benefits</t>
  </si>
  <si>
    <t>Travel, motor car, accomodation, subsistence and other allowances</t>
  </si>
  <si>
    <t>Receivables from non exchange transactions</t>
  </si>
  <si>
    <t>Long service bonus</t>
  </si>
  <si>
    <t>Finance leased assets</t>
  </si>
  <si>
    <t>Late payment of creditors</t>
  </si>
  <si>
    <t>Finance lease liabilities</t>
  </si>
  <si>
    <t>Bank balance</t>
  </si>
  <si>
    <t>Fair value of trade and other recivables</t>
  </si>
  <si>
    <t>Trade debtors</t>
  </si>
  <si>
    <t>Prepaid Expense</t>
  </si>
  <si>
    <t>+ 180 Days</t>
  </si>
  <si>
    <t>+180 Days</t>
  </si>
  <si>
    <t>Less Provision  for doubtful debts</t>
  </si>
  <si>
    <t>Bank</t>
  </si>
  <si>
    <t>Petty cash</t>
  </si>
  <si>
    <t>Insurance</t>
  </si>
  <si>
    <t>Municipal Systems Improvement Grant</t>
  </si>
  <si>
    <t>Xhariep District Municipality</t>
  </si>
  <si>
    <t>Notes to the Financial Statements</t>
  </si>
  <si>
    <t xml:space="preserve">Figures in Rand                                                                                               </t>
  </si>
  <si>
    <t>Accumulated depreciation and accumulated imparement</t>
  </si>
  <si>
    <t>Carring Value</t>
  </si>
  <si>
    <t>Cost/ Valuation</t>
  </si>
  <si>
    <t>Reconciliation of property, plant and equipment - 2013</t>
  </si>
  <si>
    <t xml:space="preserve">Opening balance </t>
  </si>
  <si>
    <t>Impairment   loss</t>
  </si>
  <si>
    <t>Other property,plant and equipment</t>
  </si>
  <si>
    <t>The land on which the Administrative Building of Xhariep District Municipality is built is owned by Kopanong Local Municipality.</t>
  </si>
  <si>
    <t>Loss/ Theft (impaiment)</t>
  </si>
  <si>
    <t>Rural Roads and Asset Management Grant</t>
  </si>
  <si>
    <t>INTEREST EARNED - EXTERNAL INVESTMENTS</t>
  </si>
  <si>
    <t xml:space="preserve">Total   </t>
  </si>
  <si>
    <t>Rollover not approved - deducted from Equitable Share</t>
  </si>
  <si>
    <t>Set-off against prior period unspent conditional grants</t>
  </si>
  <si>
    <t>Short-term deposits</t>
  </si>
  <si>
    <t>Short term deposits</t>
  </si>
  <si>
    <t>as at 30 June 2013</t>
  </si>
  <si>
    <t>Salary control</t>
  </si>
  <si>
    <t xml:space="preserve">   Unauthorised expenditure current year/period</t>
  </si>
  <si>
    <t>No disciplinary proceedings instituted</t>
  </si>
  <si>
    <t>Municipal Finance Management Act Section 15</t>
  </si>
  <si>
    <t>The municipality incurred expenditure in excess of the limits of the amounts provided for in the votes in the approved budget.</t>
  </si>
  <si>
    <t>Supply chain management regulations 17(1)(a) - (c)</t>
  </si>
  <si>
    <t>Goods and services of a transaction value between R10,000 and R200,000 were procured without inviting at least three written price quotations from at least three different prospective providers as required.</t>
  </si>
  <si>
    <t>Preferential Procurement Policy Framewrok Act, 2000 2(a) and Supply chain management regulation 28(1)(a)</t>
  </si>
  <si>
    <t>The preference point system was not applied in all procurement of goods and services above R30,000, as required..</t>
  </si>
  <si>
    <t>Municipal Finance Management Act Section 32(2) and 32(4)</t>
  </si>
  <si>
    <t>Fruitless and wasteful expenditure incurred was not recovered from liable persons as required.</t>
  </si>
  <si>
    <t>Reports detailing the fruitless and wasteful expenditure incurred were not tabled to MEC and Auditor-General.</t>
  </si>
  <si>
    <t>Awards were made to service providers whose tax matters had not been declared by the South African Revenue Services to be inorder as required.</t>
  </si>
  <si>
    <t xml:space="preserve">Supply chain management regulations 43 </t>
  </si>
  <si>
    <t>Municipal Finance Management Act Section 62(1)(d)</t>
  </si>
  <si>
    <t>The accounting officer failed to take all reasonable steps to ensure that unauthorised, irregular or fruitless and wasteful expenditure and other losses are prevented.</t>
  </si>
  <si>
    <t>Contingencies arising from pending litigation on wage curve agreement</t>
  </si>
  <si>
    <t>On 21 April 2010 SALGA signed the “Categorisation and job evaluation wage curves collective agreement” (wage curve agreement) with IMATU and SAMWU on behalf of municipalities. The agreement established the wage curves and wage scales to be used by municipalities in determining the wages of municipal employees, based on an evaluation of employees’ jobs per the TASK job evaluation system.</t>
  </si>
  <si>
    <t>Subsequent to the signing of the agreement, the unions declared a dispute with the agreement. The dispute was referred to the Labour Court and the court delivered a ruling on 22 June 2012 that employees receive a salary increase backdated with effect from 1 July 2010 instead of 1 July 2011. SALGA, on behalf of municipalities, applied for leave to appeal this ruling and was granted the right to appeal against the judgement on 29 August 2012. To date this Labour Court of Appeal case has not been finalised.</t>
  </si>
  <si>
    <t>Employees’ job evaluations were not completed by the Municipality and employees were not paid according to the</t>
  </si>
  <si>
    <t>wage scales and rates in the wage curve agreement and did not receive the 9 months retrospective increases / backpay.</t>
  </si>
  <si>
    <t>As a result of the uncertainties arising from the dispute declared by the unions and the pending litigation regarding the wage curve agreement, the municipality may have an additional receivable/ payable for employee wages, depending on the outcome of the pending litigation. It is not practicable to reliably estimate the amount of this receivable/ payable prior to the outcome of the pending litigation.</t>
  </si>
  <si>
    <t>Matter description:</t>
  </si>
  <si>
    <t>A service provider appointed to perform a VAT review for the period 1 July 2009 to 30 June 2011 has instituted a claim against the Municipality for breach of cotract and non-payment of professional fees.</t>
  </si>
  <si>
    <t>Financial Implication:</t>
  </si>
  <si>
    <t>The probable loss is R93,254</t>
  </si>
  <si>
    <t>Going Concern</t>
  </si>
  <si>
    <t>During the compilation of the annual financial statements management has assessed the appropriateness of the going concern principle. Management have identified potential factors which may impact on the ability of XDM to continue as a going concern.</t>
  </si>
  <si>
    <t>Xhariep District Municipality incurred a net loss of R29 396 196 during the year ended 30 June 2013 and, as of that date, the municipality’s unspent conditional grants and a receipt of R1 992 053 exceeds the cash balance held by the municipality of R1 819 068. The net cash flow from operating activities is negative by an amount of R11 886 257 and the current liability of R8 520 540 exceed the current asset of R3 729 369.</t>
  </si>
  <si>
    <t>Financial Assistance from the Free State Department of Co-operative Governance, Traditional Affairs and Human Settlements:</t>
  </si>
  <si>
    <t>Management has budgeted for Intergovernmental grants amounting to R59,971,000 for the 2013/2014 financial year. Included in this total is an amount of R30,000,000 being financial assistance which is to be received from the Free State Department of Co-operative Governance, Traditional Affairs and Human Settlements. The Xhariep District Municipality has yet to receive a written confirmation from the Free State Department of Co-operative Governance, Traditional Affairs and Human Settlements as to when the funding will be received.</t>
  </si>
  <si>
    <t xml:space="preserve"> 30 June 2013</t>
  </si>
  <si>
    <t>Xhariep District Municipality have applied for an overdraft of R5mil to ABSA to meet its operational financial obligations.</t>
  </si>
  <si>
    <t>The Free State Department of CoGTA had committed to assist the municipality with R30mil (municipal financial year) in Financial Assistance Grant. The department has communicated to the municipality the R5mil that was due to the municipality had been paid over to Bloemwater on behalf of Naledi Local Municipality.</t>
  </si>
  <si>
    <t>COMMITMENTS</t>
  </si>
  <si>
    <t>Auditors remuneration</t>
  </si>
  <si>
    <t>Statement of Comparison of Budget and Actual Amounts</t>
  </si>
  <si>
    <t>Approved</t>
  </si>
  <si>
    <t>Adjustments</t>
  </si>
  <si>
    <t>Actual amounts</t>
  </si>
  <si>
    <t>Difference</t>
  </si>
  <si>
    <t>Reference</t>
  </si>
  <si>
    <t>budget</t>
  </si>
  <si>
    <t>on comparable</t>
  </si>
  <si>
    <t>basis</t>
  </si>
  <si>
    <t>budget and</t>
  </si>
  <si>
    <t>Figures in Rand</t>
  </si>
  <si>
    <t>actual</t>
  </si>
  <si>
    <t>Total revenue from exchange transactions</t>
  </si>
  <si>
    <t>Taxation revenue</t>
  </si>
  <si>
    <t>Government grants &amp; subsidies</t>
  </si>
  <si>
    <t>Expenditure</t>
  </si>
  <si>
    <t>General Expenses</t>
  </si>
  <si>
    <t>Total expenditure</t>
  </si>
  <si>
    <t>Operating deficit</t>
  </si>
  <si>
    <t>Loss on disposal of assets and liabilities</t>
  </si>
  <si>
    <t>Deficit before taxation</t>
  </si>
  <si>
    <t>Varience</t>
  </si>
  <si>
    <t>%</t>
  </si>
  <si>
    <t>between approved</t>
  </si>
  <si>
    <t>Budget Differences</t>
  </si>
  <si>
    <t>Material differences between budget and actual amounts</t>
  </si>
  <si>
    <t>The municipality did not purchase vehicles for the Mayor and Speaker as budgeted for.</t>
  </si>
  <si>
    <t>Due to municipal vehicles not replaced, existing ones had to be repaired continuosly.</t>
  </si>
  <si>
    <t>More rentals on facilities than anticipated</t>
  </si>
  <si>
    <t xml:space="preserve">Actual Amount on Comparable Basis as presented in </t>
  </si>
  <si>
    <t>the  Budget and Actual Comparative Statement</t>
  </si>
  <si>
    <t>RRAMG</t>
  </si>
  <si>
    <t>2013</t>
  </si>
  <si>
    <t>0517139300</t>
  </si>
  <si>
    <t>0517130461</t>
  </si>
  <si>
    <t>website:</t>
  </si>
  <si>
    <t>The financial statements are based upon appropriate accounting policies consistently applied and supported by reasonable and prudent judgements and estimates.</t>
  </si>
  <si>
    <t>The accounting officer acknowledges that he is ultimately responsible for the system of internal financial control established by the municipality and place considerable importance on maintaining a strong control environment. To enable the accounting officer to meet these responsibilities, the accounting officer sets standards for internal control aimed at reducing the risk of error or deficit in a cost effective manner. The standards include the proper delegation of responsibilities within a clearly defined framework, effective accounting procedures and adequate segregation of duties to ensure an acceptable level of risk. These controls are monitored throughout the municipality and all employees are required to maintain the highest ethical standards in ensuring the municipality’s business is conducted in a manner that in all reasonable circumstances is above reproach. The focus of risk management in the municipality is on identifying, assessing, managing and monitoring all known forms of risk across the municipality. While operating risk cannot be fully eliminated, the municipality endeavours to minimise it by ensuring that appropriate infrastructure, controls, systems and ethical behaviour are applied and managed within predetermined procedures and constraints.</t>
  </si>
  <si>
    <t>The accounting officer is of the opinion, based on the information and explanations given by management, that the system of internal control provides reasonable assurance that the financial records may be relied on for the preparation of the financial statements. However, any system of internal financial control can provide only reasonable, and not absolute, assurance against material misstatement or deficit.</t>
  </si>
  <si>
    <t>The financial statements have been prepared in accordance with Standards of Generally Recognised Accounting Practice (GRAP) including any interpretations, guidelines and directives issued by the Accounting Standards Board.</t>
  </si>
  <si>
    <t xml:space="preserve">The external auditors are responsible for independently reviewing and reporting on the municipality's financial statements. </t>
  </si>
  <si>
    <t>Accounting Officer</t>
  </si>
  <si>
    <t xml:space="preserve">TRADE AND OTHER PAYABLES </t>
  </si>
  <si>
    <t xml:space="preserve">The following are defined benefit plans  xxxxxxxxxxxxxxx. These are not treated as defined benefit plans as defined by IAS19, but are accounted for as defined contribution plans. This is in line with the exemption in IAS 19 par. 30 which states that where information required for proper defined benefit plan accounting is not available in respect of multi-employer and state plans, these should be accounted for as defined contribution plans. The municipality has been unsuccessful in obtaining the necessary information to support proper defined benefit plan accounting due to restrictions imposed by the multi-employer plan. It is therefore deemed impracticable to obtain this information at a suitable level of detail. </t>
  </si>
  <si>
    <t>Certain employees of the municipality belong to the XXX Fund, a mult-employer plan / state plan. The most recent actuarial valuation was done on x. These valuations indicate that the plan is in a sound financial position. The estimated liabilities of the fund are Rx million which are adequately funded by assets of Rx million.</t>
  </si>
  <si>
    <t>Conditions still to be met - remain liabilities</t>
  </si>
  <si>
    <t>Recovery of unauthorised, irregular, fruitless and wasteful expenditure</t>
  </si>
  <si>
    <t>Gain/ (Loss) on sale of assets</t>
  </si>
  <si>
    <t>Abbreviations</t>
  </si>
  <si>
    <t>COID</t>
  </si>
  <si>
    <t>Compensation for Occupational Injuries and Diseases</t>
  </si>
  <si>
    <t>DBSA</t>
  </si>
  <si>
    <t>Development Bank of South Africa</t>
  </si>
  <si>
    <t>SA GAAP</t>
  </si>
  <si>
    <t>South African Statements of Generally Accepted Accounting Practice</t>
  </si>
  <si>
    <t>GRAP</t>
  </si>
  <si>
    <t>Generally Recognised Accounting Practice</t>
  </si>
  <si>
    <t>GAMAP</t>
  </si>
  <si>
    <t>Generally Accepted Municipal Accounting Practice</t>
  </si>
  <si>
    <t>HDF</t>
  </si>
  <si>
    <t>Housing Development Fund</t>
  </si>
  <si>
    <t>IAS</t>
  </si>
  <si>
    <t>International Accounting Standards</t>
  </si>
  <si>
    <t>IMFO</t>
  </si>
  <si>
    <t>Institute of Municipal Finance Officers</t>
  </si>
  <si>
    <t>IPSAS</t>
  </si>
  <si>
    <t>International Public Sector Accounting Standards</t>
  </si>
  <si>
    <t>ME's</t>
  </si>
  <si>
    <t>Municipal Entities</t>
  </si>
  <si>
    <t>MEC</t>
  </si>
  <si>
    <t>Member of the Executive Council</t>
  </si>
  <si>
    <t>Municipal Finance Management Act</t>
  </si>
  <si>
    <t>MIG</t>
  </si>
  <si>
    <t>Municipal Infrastructure Grant (Previously CMIP)</t>
  </si>
  <si>
    <t>APPENDIX A</t>
  </si>
  <si>
    <t xml:space="preserve">SCHEDULE OF EXTERNAL LOANS </t>
  </si>
  <si>
    <t xml:space="preserve">EXTERNAL LOANS </t>
  </si>
  <si>
    <t>Loan number</t>
  </si>
  <si>
    <t xml:space="preserve"> Redeemable Date</t>
  </si>
  <si>
    <t>Received during the period</t>
  </si>
  <si>
    <t>Redeemed / written off during the period</t>
  </si>
  <si>
    <t>Carrying Value of Property, Plant &amp; Equipment</t>
  </si>
  <si>
    <t>Other Costs in accordance with MFMA</t>
  </si>
  <si>
    <t>R</t>
  </si>
  <si>
    <t>LONG-TERM LOANS</t>
  </si>
  <si>
    <t>None</t>
  </si>
  <si>
    <t>TOTAL EXTERNAL LOANS</t>
  </si>
  <si>
    <t>The Municipality had no long term loans at period end.</t>
  </si>
  <si>
    <t>DISCLOSURE OF GRANTS AND SUBSIDIES IN TERMS OF SECTION 123 OF MFMA, 56 OF 2003</t>
  </si>
  <si>
    <t>GRANT DESCRIPTION</t>
  </si>
  <si>
    <t>Other Adjustments</t>
  </si>
  <si>
    <t>Operating expenditure during the year (Transferred to revenue)</t>
  </si>
  <si>
    <t>Capital expenditure during the year (Transferred to revenue)</t>
  </si>
  <si>
    <t>Provincial Government Grants</t>
  </si>
  <si>
    <t>COGTA Financial Assistance Grant</t>
  </si>
  <si>
    <t>National Government Grants</t>
  </si>
  <si>
    <t>Financial Management Grant</t>
  </si>
  <si>
    <t>MSIG Grant</t>
  </si>
  <si>
    <t>Other Grants and Subsidies</t>
  </si>
  <si>
    <t>TOTAL</t>
  </si>
  <si>
    <t>APPENDIX B</t>
  </si>
  <si>
    <t>Balance as at 1 July 2013</t>
  </si>
  <si>
    <t>The financial statements, which have been prepared on the going concern basis, were approved by the accounting officer on 31 August, 2014 and were signed on its behalf by:</t>
  </si>
  <si>
    <t>for the period ended 30 June 2014</t>
  </si>
  <si>
    <t>for the period ended 30 June:</t>
  </si>
  <si>
    <t>Jun 2014</t>
  </si>
  <si>
    <t>The long service awards plan is a defined benefit plan. At period end 69  employees were eligible for long service bonuses.</t>
  </si>
  <si>
    <t>The current service cost for the ensuing year is estimated to be R260 000 (June 2014 - R260 000) whereas the interest cost for the next year is estimated to be R116,000.</t>
  </si>
  <si>
    <t>Present value of unfunded obligations at year end</t>
  </si>
  <si>
    <t>Management has assumed that the estimates for 30 June 2014 are still adequate and no material movements would have taken plan in a period of six months.</t>
  </si>
  <si>
    <t>The effect of a 1% increase in the salary cost inflation assumption will lead to a 8% increase in the accrued liability at 30 June 2014.</t>
  </si>
  <si>
    <t>The effect of a 1% decrease in the salary cost inflation assumption will lead to a 7% decrease in the accrued liability as at 30 June 2014.</t>
  </si>
  <si>
    <t>as at June 2014</t>
  </si>
  <si>
    <t>At the time of preparing and submitting the Annual Financial Statements there were no subsequent events to disclose</t>
  </si>
  <si>
    <t xml:space="preserve"> 30 June 2014</t>
  </si>
  <si>
    <t>During the compilation of the Annual financial statements management has assessed the appropriateness of the going concern principle. Management have identified potential factors which may impact on the ability of XDM to continue as a going concern.</t>
  </si>
  <si>
    <t>The employees of the Council as we the Council as employer, contribute to Municipal Pension, Retirement and various Provident Funds as listed below:</t>
  </si>
  <si>
    <t>as at 30 June 2014</t>
  </si>
  <si>
    <t>Tender Documents</t>
  </si>
  <si>
    <t xml:space="preserve">Reconciliation of property, plant and equipment - 2014 </t>
  </si>
  <si>
    <t>2014</t>
  </si>
  <si>
    <t>Balance as at 30 June 2014</t>
  </si>
  <si>
    <t>Receivables from non-exchange transactions</t>
  </si>
  <si>
    <t>Cash and cash equivalent</t>
  </si>
  <si>
    <t>Finance lease obligation</t>
  </si>
  <si>
    <t>Impairment loss/Reversal of impairments</t>
  </si>
  <si>
    <t>Held to maturity financial assets</t>
  </si>
  <si>
    <t>Held to maturity Investments maturity 4 to 12 months</t>
  </si>
  <si>
    <t>Held to maturity investments comprises a fixed deposit held at Nedbank call account</t>
  </si>
  <si>
    <t>RECEIVABLES FROM NON-EXCHANGE TRANSACTIONS</t>
  </si>
  <si>
    <t xml:space="preserve">Government grants &amp; subsidies </t>
  </si>
  <si>
    <t>Appropriation Statement</t>
  </si>
  <si>
    <t xml:space="preserve">Original </t>
  </si>
  <si>
    <t>Budget Adjustments (i.t.o. s28 and
s31 of the
MFMA)</t>
  </si>
  <si>
    <t>Final adjustment Budget</t>
  </si>
  <si>
    <t>Shifting of
funds (i.t.o.
s31 of the
MFMA)</t>
  </si>
  <si>
    <t>Virement
(i.t.o. council
approved
policy)</t>
  </si>
  <si>
    <t>Actual Outcome</t>
  </si>
  <si>
    <t>Unauthorised Variance expenditure</t>
  </si>
  <si>
    <t xml:space="preserve">Variances </t>
  </si>
  <si>
    <t>Actual
outcome
as % of
final
budget</t>
  </si>
  <si>
    <t>Actual
outcome
as % of
original
budget</t>
  </si>
  <si>
    <t>Financial Performance</t>
  </si>
  <si>
    <t>Surplus(Deficit)</t>
  </si>
  <si>
    <t>Surplus(Deficit) for the year</t>
  </si>
  <si>
    <t xml:space="preserve">Current portion of long-service provision </t>
  </si>
  <si>
    <t>INTEREST</t>
  </si>
  <si>
    <t>Revenue from exchange transaction</t>
  </si>
  <si>
    <t>Revenue from non exchange transactions</t>
  </si>
  <si>
    <t>The Municipality  restated the compartive figures of Property, Plant and Equipment for reporting period 2012/13  as disclosed in the Annual financial statements</t>
  </si>
  <si>
    <t>The following errors were corrected in terms of GRAP 3: Accounting Policies, Changes in Accounting Estimates and Errors
-Understatement of Property, Plant and Equipment.:</t>
  </si>
  <si>
    <t>Prior Period Errors</t>
  </si>
  <si>
    <t>VAT input receivables and VAT output payables are shown in note 7. All VAT returns have been submitted by the due date throughout the period</t>
  </si>
  <si>
    <t>Director: Planning and Social Development: M Seekoei (1/07/2013- 30/09/2013)</t>
  </si>
  <si>
    <t>Post employment benefit plan for employees of municipality and/or other related parties (refer to note 17 for details)</t>
  </si>
  <si>
    <t>25 - 30</t>
  </si>
  <si>
    <t>5 - 10</t>
  </si>
  <si>
    <t>3 - 15</t>
  </si>
  <si>
    <t>4 - 7</t>
  </si>
  <si>
    <t>3 - 10</t>
  </si>
  <si>
    <t>2 - 5</t>
  </si>
  <si>
    <t>Leave and bonus provisions</t>
  </si>
  <si>
    <t>The entity used the leave days and bonus paid date to estimate the provisions respectively.</t>
  </si>
  <si>
    <t>Appendix C:</t>
  </si>
  <si>
    <t>Budgeted Financial Performance (revenue and expenditure by standard classification)</t>
  </si>
  <si>
    <t>Description</t>
  </si>
  <si>
    <t>2013/2014</t>
  </si>
  <si>
    <t>R thousand</t>
  </si>
  <si>
    <t>Original Budget</t>
  </si>
  <si>
    <r>
      <t xml:space="preserve">Budget Adjustments </t>
    </r>
    <r>
      <rPr>
        <sz val="11"/>
        <rFont val="Arial"/>
        <family val="2"/>
      </rPr>
      <t>(i.t.o. s28 and s31 of the MFMA)</t>
    </r>
  </si>
  <si>
    <t>Final adjustments budget</t>
  </si>
  <si>
    <r>
      <t xml:space="preserve">Shifting of funds             </t>
    </r>
    <r>
      <rPr>
        <sz val="11"/>
        <rFont val="Arial"/>
        <family val="2"/>
      </rPr>
      <t>(i.t.o. s31 of the MFMA)</t>
    </r>
  </si>
  <si>
    <r>
      <t xml:space="preserve">Virement         </t>
    </r>
    <r>
      <rPr>
        <sz val="11"/>
        <rFont val="Arial"/>
        <family val="2"/>
      </rPr>
      <t>(i.t.o. Council approved policy)</t>
    </r>
  </si>
  <si>
    <t>Variance</t>
  </si>
  <si>
    <t>Actual Outcome as % of Final Budget</t>
  </si>
  <si>
    <t>Actual Outcome as % of Original Budget</t>
  </si>
  <si>
    <t>Revenue - Standard</t>
  </si>
  <si>
    <t>Governance and administration</t>
  </si>
  <si>
    <t>Executive and council</t>
  </si>
  <si>
    <t>Budget and treasury office</t>
  </si>
  <si>
    <t>Corporate services</t>
  </si>
  <si>
    <t>Municipal Manager</t>
  </si>
  <si>
    <t>Economic and environmental services</t>
  </si>
  <si>
    <t>Planning and development</t>
  </si>
  <si>
    <t>Total Revenue - Standard</t>
  </si>
  <si>
    <t>Expenditure - Standard</t>
  </si>
  <si>
    <t>Total Expenditure - Standard</t>
  </si>
  <si>
    <t>Surplus/(Deficit) for the year</t>
  </si>
  <si>
    <t>Reconciliation of Intangible assets</t>
  </si>
  <si>
    <t>3 - 10 years</t>
  </si>
  <si>
    <t>Debt Impairment</t>
  </si>
  <si>
    <t>Trade and other Receivables</t>
  </si>
  <si>
    <t>6. Property, plant and equipment</t>
  </si>
  <si>
    <t>note 35</t>
  </si>
  <si>
    <t>NOTES TO THE FINANCIAL STATEMENTS</t>
  </si>
  <si>
    <t>Adjustments affecting the statement of financial position</t>
  </si>
  <si>
    <t>Adjustments affecting the statement of financial performance</t>
  </si>
  <si>
    <t>Nature of Business</t>
  </si>
  <si>
    <t>Xariep District Municipality is a district municipality performing the functions as set out in the Constitution (Act no 105 of 1996).”</t>
  </si>
  <si>
    <t>Jurisdiction</t>
  </si>
  <si>
    <t>The Xariep District Municipality includes the municipal areas of Mohokare Local Municipality, Naledi Local Municipality, Letsemeng Local Municipality and Kopanong Local Municipality</t>
  </si>
  <si>
    <t>Trade debtors Ageing</t>
  </si>
  <si>
    <t>Incorrect assessment of estimated useful lives</t>
  </si>
  <si>
    <t>Adjustment against opening retained earnings 30 June 2012</t>
  </si>
  <si>
    <t>Increase in Property, plant and equipment</t>
  </si>
  <si>
    <t>Duplication of assets on the fixed asset register</t>
  </si>
  <si>
    <t>During the review of the moveable asset register it was found that 4 assets relating to furniture and fittings were duplicated on the asset register. These assets have been removed from the fixed asset register and the comparative statements for 2012/13 have been restated. The effect of the restatement is summarised below:</t>
  </si>
  <si>
    <t>Decrease in Property, plant and equipment</t>
  </si>
  <si>
    <t>Long Service Provisions</t>
  </si>
  <si>
    <t xml:space="preserve">Balance unpaid (included in payables) </t>
  </si>
  <si>
    <t>Compensation to councillors and other key management (refer to note 15 &amp; 16)</t>
  </si>
  <si>
    <t>Entity Abreviation</t>
  </si>
  <si>
    <t>Income</t>
  </si>
  <si>
    <t>Expense</t>
  </si>
  <si>
    <t>000</t>
  </si>
  <si>
    <t>050</t>
  </si>
  <si>
    <t>100</t>
  </si>
  <si>
    <t>Planning &amp; Development</t>
  </si>
  <si>
    <t>150</t>
  </si>
  <si>
    <t>Corporate Service</t>
  </si>
  <si>
    <t>200</t>
  </si>
  <si>
    <t>Finance</t>
  </si>
  <si>
    <t>250</t>
  </si>
  <si>
    <t>Council General</t>
  </si>
  <si>
    <t>300</t>
  </si>
  <si>
    <t>Finance Interns</t>
  </si>
  <si>
    <t>Grand Total</t>
  </si>
  <si>
    <t>Lease 1 - A portion of the Municilpality's building are held to generate rental income and the initial period of 36 months, renewable annually on the 1st July with 10% escalation.</t>
  </si>
  <si>
    <t xml:space="preserve">051 713 9300 </t>
  </si>
  <si>
    <t>Lebogang Moduane</t>
  </si>
  <si>
    <t>083 359 1778</t>
  </si>
  <si>
    <t>l.moduane@treasury.fs.gov.za</t>
  </si>
  <si>
    <t>Johan Griessel  - Auditor General</t>
  </si>
  <si>
    <t>051 409 0100</t>
  </si>
  <si>
    <t>jgriessel@agsa.co.za</t>
  </si>
  <si>
    <t>Kgomotso Baloyi</t>
  </si>
  <si>
    <t>012 315 5866</t>
  </si>
  <si>
    <t>kgomotso.baloyi@treasury.gov.za</t>
  </si>
  <si>
    <t>Part time Councillor</t>
  </si>
  <si>
    <t xml:space="preserve">Cllr MM Khotlele </t>
  </si>
  <si>
    <t>Cllr PM Dibe</t>
  </si>
  <si>
    <t xml:space="preserve">Cllr MJ Mohapi </t>
  </si>
  <si>
    <t xml:space="preserve">Cllr NC Spochter </t>
  </si>
  <si>
    <t xml:space="preserve">Cllr SA Sola </t>
  </si>
  <si>
    <t xml:space="preserve">Cllr JJ Makitle </t>
  </si>
  <si>
    <t xml:space="preserve">Cllr MJ Mothupi </t>
  </si>
  <si>
    <t xml:space="preserve">Cllr AJ van Rensburg </t>
  </si>
  <si>
    <t xml:space="preserve">Cllr ML  Sehloho </t>
  </si>
  <si>
    <t>These accounting policies are consistent with the previous period, unless otherwise stated.</t>
  </si>
  <si>
    <t>Property, plant and equipment is initially measured at cost.</t>
  </si>
  <si>
    <t>When significant components of an item of property, plant and equipment have different useful lives, each part of an item of property, plant and equipment with a cost that is significant in relation to the total cost of the item shall be depreciated separately.</t>
  </si>
  <si>
    <t>No items of property, plant and equipment are pledged as security for liabilities.</t>
  </si>
  <si>
    <t>Where an intangible asset is acquired at no cost, or for a nominal cost, its cost is its fair value as at the date of acquisition.</t>
  </si>
  <si>
    <t>After initial recognition, an intangible asset shall be carried at its cost less any accumulated amortisation and any accumulated impairment losses.</t>
  </si>
  <si>
    <t>No items of intangible assets are pledged as security for liabilities.</t>
  </si>
  <si>
    <t>Trade receivables are measured at initial recognition at fair value, and are subsequently measured at amortised cost using the effective interest rate method. Appropriate allowances for estimated irrecoverable amounts are recognised in surplus or deficit when there is objective evidence that the asset is impaired. Significant financial difficulties of the debtor, probability that the debtor will enter bankruptcy or financial reorganisation, and default or delinquency in payments (more than 90 days overdue) are considered indicators that the trade receivable is impaired. The allowance recognised is measured as the difference between the asset’s carrying amount and the present value of estimated future cash flows discounted at the effective interest rate computed at initial recognition.</t>
  </si>
  <si>
    <t>Investments, which include listed government bonds, unlisted municipal bonds, fixed deposits and short-term deposits invested in registered commercial banks, are categorised as either held-to-maturity where the criteria for that categorisation are met, or as loans and receivables, and are measured at amortised cost. Where investments have been impaired, the carrying value is adjusted by the impairment loss, which is recognised as an expense in the period that the impairment is identified. Impairments are calculated as being the difference between the carrying amount and the present value of the expected future cash flows flowing from the instrument. On disposal of an investment, the difference between the net disposal proceeds and the carrying amount is charged or credited to the Statement of Financial Performance.</t>
  </si>
  <si>
    <t>At subsequent reporting dates these are measured at amortised cost using the effective interest rate method, less any impairment loss recognised to reflect irrecoverable amounts. An impairment loss is recognised in surplus or deficit when there is objective evidence that the asset is impaired, and is measured as the difference between the investment’s carrying amount and the present value of estimated future cash flows discounted at the effective interest rate computed at initial recognition. Impairment losses are reversed in subsequent periods when an increase in the investment’s recoverable amount can be related objectively to an event occurring after the impairment was recognised, subject to the restriction that the carrying amount of the investment at the date the impairment is reversed shall not exceed what the amortised cost would have been had the impairment not been recognised.</t>
  </si>
  <si>
    <t>Financial liabilities consist of trade payables and borrowings. They are categorized as financial liabilities held at amortised cost, and are subsequently measured at amortised cost which is the initial carrying amount, less repayments, plus interest.</t>
  </si>
  <si>
    <t>A lease is classified as a finance lease if it transfers substantially all the risks and rewards incidental to ownership. A lease is classified as an operating lease if it does not transfer substantially all the risks and rewards incidental to ownership. When a lease includes both land and buildings elements, the entity assesses the classification of each element separately.</t>
  </si>
  <si>
    <t>Finance leases - Lessor</t>
  </si>
  <si>
    <t>The municipality recognises finance lease receivables as assets on the statement of financial position. Such assets are presented as receivable at an amount equal to the net investment in the lease.
Finance revenue is recognised based on a pattern reflecting a constant periodic rate of return on the municipality's net investment in the finance lease.</t>
  </si>
  <si>
    <t xml:space="preserve">Finance leases are recognised as assets and liabilities in the statement of financial position at amounts equal to the fair value of the leased property or, if lower, the present value of the minimum lease payments. The corresponding liability to the lessor is included in the statement of financial position as a finance lease obligation. The discount rate used in calculating the present value of the minimum lease payments is the interest rate implicit in the lease. Minimum lease payments are apportioned between the finance charge and reduction of the outstanding liability. The finance charge is allocated to each period during the lease term so as to produce a constant periodic rate of on the remaining balance of the liability. Any contingent rents are expensed in the period in which they are incurred.                                                                                                                                                                                                                                                                                                                                                                                         </t>
  </si>
  <si>
    <t>Operating lease revenue is recognised as revenue on a straight-line basis over the lease term. The difference between the amounts recognised as an expense and the contractual payments are recognised as either a pre-paid expense asset or liability depending on whether the payment exceeds the expense or vice versa. Initial direct costs incurred in negotiating and arranging operating leases are added to the carrying amount of the leased asset and recognised as an expense over the lease term on the same basis as the lease revenue. The aggregate cost of incentives is recognised as a reduction of rental revenue over the lease term on a straight-line basis. The aggregate benefit of incentives is recognised as a reduction of rental expense over the lease term on a straight-line basis. Income for leases is disclosed under revenue in statement of financial performance.</t>
  </si>
  <si>
    <r>
      <rPr>
        <b/>
        <sz val="10"/>
        <rFont val="Arial"/>
        <family val="2"/>
      </rPr>
      <t>Operating leases - lessee</t>
    </r>
    <r>
      <rPr>
        <sz val="10"/>
        <rFont val="Arial"/>
        <family val="2"/>
      </rPr>
      <t xml:space="preserve">
</t>
    </r>
  </si>
  <si>
    <t>Operating lease payments are recognised as an expense on a straight-line basis over the lease term. The difference between the amounts recognised as an expense and the contractual payments are recognised as an operating lease asset or liability.</t>
  </si>
  <si>
    <t>The expected cost of compensated absences is recognised as an expense as the employees render services that increase their entitlement or, in the case of non-accumulating absences, when the absence occurs.
Liabilities for short-term employee benefits that are unpaid at year-end are measured at the undiscounted amount that the municipality expects to pay in exchange for that service and had accumulated at the reporting date.</t>
  </si>
  <si>
    <t>The municipality contributions to the defined contribution funds are established in terms of the rules governing those plans. Contributions are recognised in surplus or deficit in the period in which the service is rendered by the relevant employees, unless another standard requires or permits the inclusion of the contribution in the cost of an asset. Prepaid contributions are recognised as an asset to the extent that a cash refund or a reduction in future payments is available.</t>
  </si>
  <si>
    <t>Provisions are recognised when:
 the municipality has a present obligation as a result of a past event;
 it is probable that an outflow of resources embodying economic benefits or service potential will be required to settle the obligation; and
 a reliable estimate can be made of the obligation.
The amount of a provision is the best estimate of the expenditure expected to be required to settle the present obligation at the reporting date.</t>
  </si>
  <si>
    <t>Where the effect of time value of money is material, the amount of a provision is the present value of the expenditures expected to be required to settle the obligation. The discount rate is a pre-tax rate that reflects current market assessments of the time value of money and the risks specific to the liability. Where some or all of the expenditure required to settle a provision is expected to be reimbursed by another party, the reimbursement is recognised when, and only when, it is virtually certain that reimbursement will be received if the municipality settles the obligation. The reimbursement is treated as a separate asset. The amount recognised for the reimbursement does not exceed the amount of the provision.</t>
  </si>
  <si>
    <t>Provisions are reviewed at each reporting date and adjusted to reflect the current best estimate. Provisions are reversed if it is no longer probable that an outflow of resources embodying economic benefits or service potential will be required, to settle the obligation. Where discounting is used, the carrying amount of a provision increases in each period to reflect the passage of time. This increase is recognised as an interest expense.  A provision is used only for expenditures for which the provision was originally recognised.  Provisions are not recognised for future operating deficits.</t>
  </si>
  <si>
    <t>Revenue is the gross inflow of economic benefits or service potential during the reporting period when those inflows result in an increase in net assets, other than increases relating to contributions from owners.  An exchange transaction is one in which the entity receives assets or services, or has liabilities extinguished, and directly gives approximately equal value (primarily in the form of goods, services or use of assets) to the other party in exchange. Fair value is the amount for which an asset could be exchanged, or a liability settled, between knowledgeable, willing parties in an arm’s length transaction.</t>
  </si>
  <si>
    <t>Revenue from the sale of goods is recognised when all the following conditions have been satisfied:
 the municipality has transferred to the purchaser the significant risks and rewards of ownership of the goods;
 the municipality retains neither continuing managerial involvement to the degree usually associated with ownership nor effective control over the goods sold;
 the amount of revenue can be measured reliably;
 it is probable that the economic benefits or service potential associated with the transaction will flow to the municipality; and
 the costs incurred or to be incurred in respect of the transaction can be measured reliably.</t>
  </si>
  <si>
    <t xml:space="preserve">When services are performed by an indeterminate number of acts over a specified time frame, revenue is recognised on a straight line basis over the specified time frame unless there is evidence that some other method better represents the stage of completion. When a specific act is much more significant than any other acts, the recognition of revenue is postponed until the significant act is executed.  When the outcome of the transaction involving the rendering of services cannot be estimated reliably, revenue is recognised only to the extent of the expenses recognised that are recoverable.  Service fees included in the price of the product are recognised as revenue over the period during which the service is performed.                                                                                                            </t>
  </si>
  <si>
    <t>Non-exchange transactions are defined as transactions where the municipality receives value from another entity without directly giving approximately equal value in exchange. Revenue from non-exchange transactions is generally recognised to the extent that the  related receipt or receivable qualifies for recognition as an asset and there is no liability to repay the amount.</t>
  </si>
  <si>
    <t>The municipality assesses the degree of certainty attached to the flow of future economic benefits or service potential on the basis of the available evidence. Certain grants payable by one level of government to another are subject to the availability of funds. Revenue from these grants is only recognised when it is probable that the economic benefits or service potential associated with the transaction will flow to the entity. An announcement at the beginning of a financial year that grants may be available for qualifying entities in accordance with an agreed programme may not be sufficient evidence of the probability of the flow. Revenue is then only recognised once evidence of the probability of the flow becomes available.</t>
  </si>
  <si>
    <t xml:space="preserve">These annual financial statements are presented in South African Rand. 
All figures presented in the annual financial statements have been rounded to the nearest Rand.
                                                                                                                                                              </t>
  </si>
  <si>
    <t>Revenue received from conditional grants, donations and funding are recognised as revenue to the extent that the municipality has complied with any of the criteria, conditions or obligations embodied in the agreement. To the extent that the criteria, conditions or obligations have not been met, a liability is recognised.</t>
  </si>
  <si>
    <t>The municipality assesses at each reporting date whether there is any indication that an asset may be impaired. If any such indication exists, the municipality estimates the recoverable service amount of the asset.</t>
  </si>
  <si>
    <t>New Standards and Interpretations</t>
  </si>
  <si>
    <t>Standards and interpretations issued, but not yet effective</t>
  </si>
  <si>
    <t>The municipality has not yet applied the following standards and interpretations, which have been published and are mandatory for the municipality's accounting periods beginning on or after July 1, 2013 or later periods:</t>
  </si>
  <si>
    <t xml:space="preserve"> </t>
  </si>
  <si>
    <t>Standard</t>
  </si>
  <si>
    <t>Effective Date</t>
  </si>
  <si>
    <t>GRAP 18: Segment Reporting</t>
  </si>
  <si>
    <t>GRAP 105: Transfers of functions between entities under common control</t>
  </si>
  <si>
    <t>GRAP 106: Transfers of functions between entities not under common control</t>
  </si>
  <si>
    <t>GRAP 107: Mergers</t>
  </si>
  <si>
    <t>GRAP 20: Related Parties</t>
  </si>
  <si>
    <t>IGRAP 11: Consolidation - Special purpose entities</t>
  </si>
  <si>
    <t>IGRAP 12: Jointly controlled entities - Non-monetary contributions by ventures</t>
  </si>
  <si>
    <t>GRAP 6 (as revised 2010): Consolidated and Separate Financial Statements</t>
  </si>
  <si>
    <t>GRAP 7 (as revised 2010): Investment in Associates</t>
  </si>
  <si>
    <t>GRAP 8 (as revised 2010): Interest in Joint Ventures</t>
  </si>
  <si>
    <t>GRAP 32: Service Concession Arrangements: Grantor</t>
  </si>
  <si>
    <t>GRAP 108: Statutory Receivables</t>
  </si>
  <si>
    <t>IGRAP 17: Service Concession Arrangements where Grantor Controls a Significant Residual Interest in an Asset</t>
  </si>
  <si>
    <t>Standards and interpretations not yet effective or relevant</t>
  </si>
  <si>
    <t>The following standards and interpretations have been published and are mandatory for the municipality's accounting periods beginning on or after July 1, 2013 or later periods but are not relevant to its operations:</t>
  </si>
  <si>
    <t>GRAP 12 (as revised 2012): Inventories</t>
  </si>
  <si>
    <t>IGRAP 1 (as revised 2012): Applying the probability test on initial recognition of revenue</t>
  </si>
  <si>
    <t xml:space="preserve">Standards and interpretations adopted and effective </t>
  </si>
  <si>
    <t>GRAP 1: Presentation of Financial Statements</t>
  </si>
  <si>
    <t>GRAP 2: Cash Flow Statement</t>
  </si>
  <si>
    <t>GRAP 3: Accounting Policies, Change in Accounting Estimate and Errors</t>
  </si>
  <si>
    <t>GRAP 4: The Effects of Changes in Foreign Exchange Rates</t>
  </si>
  <si>
    <t>GRAP 5: Borrowing Costs</t>
  </si>
  <si>
    <t>GRAP 6: Consolidated and Separate Financial Statements</t>
  </si>
  <si>
    <t>GRAP 7: Investment in Associates</t>
  </si>
  <si>
    <t>GRAP 8: Interest in Joint Ventures</t>
  </si>
  <si>
    <t>GRAP 9: Revenue from Exchange Transactions</t>
  </si>
  <si>
    <t>GRAP 10: Financial Reporting in Hyperinflationary Economics</t>
  </si>
  <si>
    <t>GRAP 11: Construction Contracts</t>
  </si>
  <si>
    <t>GRAP 12: Inventories</t>
  </si>
  <si>
    <t>GRAP 13: Leases</t>
  </si>
  <si>
    <t>GRAP 14: Events after the reporting date</t>
  </si>
  <si>
    <t>GRAP 16: Investment Property</t>
  </si>
  <si>
    <t>GRAP 17: Property, Plant and Equipment</t>
  </si>
  <si>
    <t>GRAP 19: Provisions, Contingent Liabilities and Contingent Assets</t>
  </si>
  <si>
    <t>GRAP 21: Impairment of Non-cash Generating Assets</t>
  </si>
  <si>
    <t>GRAP 23: Revenue from Non-Exchange Transactions</t>
  </si>
  <si>
    <t>GRAP 24: Presentation of Budget Information in Financial Statements</t>
  </si>
  <si>
    <t>GRAP 25: Employee Benefits</t>
  </si>
  <si>
    <t>GRAP 26: Impairment of Cash Generating assets</t>
  </si>
  <si>
    <t>GRAP 27: Agriculture (Replaces GRAP 101)</t>
  </si>
  <si>
    <t>GRAP 31: Intangible Assets (Replaces GRAP 102)</t>
  </si>
  <si>
    <t>GRAP 100: Non-current Assets Held for Sale and Discontinued Operations</t>
  </si>
  <si>
    <t xml:space="preserve">GRAP 101: Agriculture (Replaced by GRAP 27)
</t>
  </si>
  <si>
    <t>GRAP 102: Intangible Assets (Replaced by GRAP 31)</t>
  </si>
  <si>
    <t>GRAP 103: Heritage Assets</t>
  </si>
  <si>
    <t>GRAP 104: Financial Instruments</t>
  </si>
  <si>
    <t>Taxation</t>
  </si>
  <si>
    <t xml:space="preserve">Accounting Policies, Changes in Accounting Estimates and Errors </t>
  </si>
  <si>
    <t>Accounting Policies, Changes in Accounting Estimates and Errors is applied in selecting and applying accounting policies, accounting for changes in estimates and reflecting corrections of prior period errors. 
The standard requires compliance with any specific GRAP standards applying to a transaction, event or condition, and provides guidance on developing accounting policies for other items that result in relevant and reliable information. Changes in accounting policies and corrections of errors are generally retrospectively accounted for, whereas changes in accounting estimates are generally accounted for on a prospective basis.</t>
  </si>
  <si>
    <t>Appendix C: Actual versus Budget (Revenue and Expenditure)</t>
  </si>
  <si>
    <t>Appendix B: Disclosures of Grants and subsidies in Terms of the Municipal</t>
  </si>
  <si>
    <t>More parking and tender documents were purchased than anticipated</t>
  </si>
  <si>
    <t>Interest Income</t>
  </si>
  <si>
    <t>The municipality received more interest on short term deposit</t>
  </si>
  <si>
    <t>The variance arise from salary hikes</t>
  </si>
  <si>
    <t>Less expenses were incurred than  anticipated</t>
  </si>
  <si>
    <t>cfo@xhariep.gov.za</t>
  </si>
  <si>
    <t>www.xhariep.gov.za</t>
  </si>
  <si>
    <t>Cllr MG Ntwanambi</t>
  </si>
  <si>
    <t>Cllr AV Mona</t>
  </si>
  <si>
    <t>Cllr GM Modise</t>
  </si>
  <si>
    <t>Member of the Mayoral Committee - Budget &amp; Treasury Office</t>
  </si>
  <si>
    <t>Member of the Mayoral Committee - Corporate Services</t>
  </si>
  <si>
    <t>Member of the Mayoral Committee - Planning &amp; Social Development</t>
  </si>
  <si>
    <t>MMC</t>
  </si>
  <si>
    <t>Member of the Mayoral Committee</t>
  </si>
  <si>
    <t>Cllr NI Mehlomakulu</t>
  </si>
  <si>
    <t>The accounting officer is required by the Municipal Finance Management Act, to maintain adequate accounting records and is responsible for the content and integrity of the financial statements and related financial information included in this report. It is the responsibility of the accounting officer to ensure that the financial statements fairly present the state of affairs of the municipality as at the end of the financial year and the results of its operations and cash flows for the period then ended. The external auditors are engaged to express an independent opinion on the financial statements and be given unrestricted access to all financial records and related data.</t>
  </si>
  <si>
    <t>The accounting officer has reviewed the municipality’s cash flow forecast for the period to June 30, 2015 and, in the light of this review and the current financial position, he is satisfied that the municipality has or has access to adequate resources to continue in operational existence for the foreseeable future.</t>
  </si>
  <si>
    <t>Although the accounting officer is primarily responsible for the financial affairs of the municipality, the accounting officer supported by the municipality's external auditors.</t>
  </si>
  <si>
    <t xml:space="preserve">   - has raised a valid expectation in those affected that it will carry out the restructuring by starting to
     implement that plan or announcing its main features to those affected by it.</t>
  </si>
  <si>
    <t>The  Municipality is registered on the payment basis for VAT purposes. This means that VAT is only declared once cash is received or actual payments are made.</t>
  </si>
  <si>
    <t>The charge for the current tax is based on the results for the year, as adjusted for the items that are exempt or disallowed. It is calculated using the tax rates that have been enacted or substantively enacted by the Income Tax Act, VAT Act and other South African legislated Tax requirements.
The  Municipality is registered on the payment basis for VAT purposes. This means that VAT is only declared once cash is received or actual payments are made.</t>
  </si>
  <si>
    <t>Remuneration of the Chief Financial Officer: EN Mokhesuoe</t>
  </si>
  <si>
    <t>Remuneration of the Chief Financial Officer: L Mashiane (1/12/2013- 30/06/2014)</t>
  </si>
  <si>
    <t>Penalties for flight rescheduling</t>
  </si>
  <si>
    <t>Accomodation bookings</t>
  </si>
  <si>
    <t>as at June 2013</t>
  </si>
  <si>
    <t>A service provider appointed to perform a VAT review for the period 1 July 2009 to 30 June 2011 has instituted a claim against the Municipality for breach of contract and non-payment of professional fees.</t>
  </si>
  <si>
    <t>Variance arise from restatement of useful lives and purchase of additional assets</t>
  </si>
  <si>
    <t>Market risk: Market risk comprises three types of risk: currency risk, interest rate risk and other price risk.</t>
  </si>
  <si>
    <t>Disciplinary Hearing</t>
  </si>
  <si>
    <t>The Municipality decided to charge and suspend employees who transgressed Human Resource Policy and Collective Agreements and Conditions of service.</t>
  </si>
  <si>
    <t xml:space="preserve">The municipality have appointed Advocate Mthembu to assit the Municipality with the review of these matters. </t>
  </si>
  <si>
    <t>Advocate Mthembu will be paid for assisting the municipality with the review of the two matters and as a result there are uncertainties arising from the disputes, the municipality may have additional payable for the Advocated depending on the outcome of the review of the cases</t>
  </si>
  <si>
    <t>- it is probable that the economic benefits or service potential associated with the transaction will flow to the municipality,</t>
  </si>
  <si>
    <t>Decrease in General Expenses</t>
  </si>
  <si>
    <t>Increase in General Expenses</t>
  </si>
  <si>
    <t>Accruals not incuded in prior years Annual Financial Statements</t>
  </si>
  <si>
    <t>Director Planning and Social Development: M Mohale (01/12/2013- 30/06/2014)</t>
  </si>
  <si>
    <t>Director: Corporate Services: M Kubeka (01/07/2013 - 31/08/2013)</t>
  </si>
  <si>
    <t>Increase in trade and other payables (Staff leave accrual)</t>
  </si>
  <si>
    <t>Increase in trade and other payables (Staff bonus accrual)</t>
  </si>
  <si>
    <t>Adjustments affecting the statement of financial position 30 June 2013</t>
  </si>
  <si>
    <t>Adjustments affecting the statement of financial position 30 June 2014</t>
  </si>
  <si>
    <t>Change in Accounting Estimates</t>
  </si>
  <si>
    <t>During the review of the moveable asset register numerous assets were identified which were fully depreciated. Further investigations indicated that this relates mostly to computer equipment, office equipment and finance leased assets where the initial useful life assessment was3 years. The useful lives have been amended to be more in line with practices and the comparative statements for 2012/13 have been restated. The effect of the restatement is summarised below:</t>
  </si>
  <si>
    <t>Decrease in Depreciation and amortisation</t>
  </si>
  <si>
    <t>Assets group into incorrect asset class</t>
  </si>
  <si>
    <t>Sound equipment with a deemed cost of R15 798 were incorrectly capitalised as part of building cost. The comparative statements for 2012/13 have been restated. The effect of the restatement is summarised below:</t>
  </si>
  <si>
    <t>Assets not previously on register</t>
  </si>
  <si>
    <t>During 2014 verification process various assets were identified which were not recorded on the asset register. The comparative statements for 2012/13 have been restated. The effect of the restatement is summarised below:</t>
  </si>
  <si>
    <t>Increase in Depreciation and amortisation</t>
  </si>
  <si>
    <t>Decrease in Expenses</t>
  </si>
  <si>
    <t>Change in remaining useful lives of moveable assets</t>
  </si>
  <si>
    <t>The remaining useful lives of moveable assets were reassessed at reporting date. The effect of the changes made can be summarised as follows:</t>
  </si>
  <si>
    <t>Effect on current year</t>
  </si>
  <si>
    <t>Effect on future periods</t>
  </si>
  <si>
    <t>Increase / (Decrease) in Property, plant and equipment</t>
  </si>
  <si>
    <t>(Decrease)/Increase in Depreciation and amortisation</t>
  </si>
  <si>
    <t>During the review of the intangible asset register it was found that expenses which do not comply with the recognition criteria of GRAP 31 Intangible Assets were capitalised to the intangible asset register. The intangible asset register has been correct and 2012/13 has been restated. The effect of the restatement is summarised below:</t>
  </si>
  <si>
    <t>Decrease in Intangible assets</t>
  </si>
  <si>
    <t>Decrease in Depreciation and amortisation expense</t>
  </si>
  <si>
    <t>Increase in General expenses</t>
  </si>
  <si>
    <t xml:space="preserve"> Acting Director Planning and Social Development: M Mohale (1/10/2013- 30/11/2014)</t>
  </si>
  <si>
    <t>Acting Director: Planning and Social Development: M Seekoei ( 31/08/2013)</t>
  </si>
  <si>
    <t>Acting Director: Corporate Services: M Khapha (01/03/2014 - 30/06/2014)</t>
  </si>
  <si>
    <t>Acting Director: Corporate Services: T Deeuw (01/07/2013 - 28/02/2014)</t>
  </si>
  <si>
    <t>Remuneration of Acting  Municipal Manager M Kubeka (01/07/2013- 31/08/2014)</t>
  </si>
  <si>
    <t>Remuneration of the Acting  Chief Finance Officer: LJ Makubu (1/10/2013- 30/11/2013)</t>
  </si>
  <si>
    <t>Remuneration of the Acting Chief Financial Officer: YS Mgudlwa (01/07/2013- 31/09/2014)</t>
  </si>
  <si>
    <t>Heritage Assets</t>
  </si>
  <si>
    <t>Heritage assets are assets that have a cultural, environmental, historical, natural, scientific, technological or artistic significance and are held indefinitely for the benefit of present and future generations.</t>
  </si>
  <si>
    <t>A heritage asset is recognised when:</t>
  </si>
  <si>
    <t xml:space="preserve">A heritage asset that qualifies for recognition as an asset shall be measured at its cost.
Where a heritage asset is acquired through a non-exchange transaction, its cost shall be measured at its fair value as at the date of acquisition.
</t>
  </si>
  <si>
    <t>After recognition as an asset, a class of heritage assets shall be carried at its cost less any accumulated impairment losses.</t>
  </si>
  <si>
    <t>The municipality changed its accounting policy for heritage assets in 2013. The change in accounting policy was made in accordance with its transitional provision as per Directive 4 of the GRAP Reporting Framework.</t>
  </si>
  <si>
    <t>According to the transitional provision, the municipality is not required to measure heritage assets for reporting periods beginning on or after a date within three years following the date of initial adoption of the Standard of GRAP on Heritage assets. Heritage assets have accordingly been recognised at provisional amounts, as disclosed in note 38. The transitional provision expires on 2015/06/30</t>
  </si>
  <si>
    <t xml:space="preserve">Heritage assets </t>
  </si>
  <si>
    <t>Heritage assets recognised at provisional amounts</t>
  </si>
  <si>
    <t>In accordance with the transitional provisions as per Directive 4 of the GRAP Reporting Framework,as disclosed in note 1.27, certain heritage asset with a carrying value of R0(2013:R0) was recognised at provisional amounts. Carrying amounts of heritage asset carried at provisional amounts are as follows:</t>
  </si>
  <si>
    <t>Due to initial adoption of GRAP 103</t>
  </si>
  <si>
    <t>Mayoral chain Xhariep</t>
  </si>
  <si>
    <t>Mayoral chain Faurismith</t>
  </si>
  <si>
    <t>Mayoral chain Reddersburg</t>
  </si>
  <si>
    <t>Steps taken to establish the values of heritage asset recognised at provisional amounts due to the initial adoption of GRAP 103, is as follows:
To date the Municipality has identified all heritage assets. Currently the Municipality is in the process to identify suppliers who can assist with determining the metal composition of these chains and also determine the value of these assets</t>
  </si>
  <si>
    <t>In balance</t>
  </si>
  <si>
    <t>Budget on Accrual Basis</t>
  </si>
  <si>
    <t>Balance at 30 Jun 2012</t>
  </si>
  <si>
    <t>Balance at 30 Jun 2013</t>
  </si>
  <si>
    <t>As disclosed in note 34 to the financial statements, the municipality incurred a deficit of R 3 700 003 during the year ended 30 June 2014 and, as of that date the municipality’s unspent conditional grants and a receipts of R1 699 499 exceeds the cash balance held by the municipality of R769 595. The net cash outflow from operating activities is R853 082 and the current liabilities of R7 502 347 exceed the current assets of R3 461 970. These conditions, along with other matters indicate the existence of a material uncertainty that may cast significant doubt on the municipality’s ability to operate as a going concern.                                 173</t>
  </si>
  <si>
    <t>- the cost of the item can be measured reliably.                                                                                                                                                                    151</t>
  </si>
  <si>
    <t>The municipality classifies financial instruments, or their component parts, on initial recognition as a financial asset, a financial liability or an equity instrument in accordance with the substance of the contractual arrangement.                                                                                                                  153</t>
  </si>
  <si>
    <t>Cash and cash equivalents comprise cash on hand (including petty cash) and cash with banks (including call deposits).Cash equivalents are short-term highly liquid investments, readily convertible to a known amount of cash ,that are held with registered banking institutions with maturities of three months or less and are subject to an insignificant risk of change in value. For the purposes of the cash flow statement, cash and cash equivalents comprise cash on hand on call with banks, net of bank overdrafts. The municipality categorises cash and cash equivalents as financial assets: loan and receivables.                                                                                                                                                                       154</t>
  </si>
  <si>
    <t>Payments made to industry-managed or state plans retirement benefit schemes are dealt with as defined contribution plans where the entity’s obligation under the schemes is equivalent to those arising in a defined contribution retirement benefit plan.                                                           156</t>
  </si>
  <si>
    <t>Close members of the family of a person are considered to be those family members who may be expected to influence, or be influenced by, that management in their dealings with the municipality.                                                                                                                                                                 159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</si>
</sst>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3" formatCode="_(* #,##0.00_);_(* \(#,##0.00\);_(* &quot;-&quot;??_);_(@_)"/>
    <numFmt numFmtId="164" formatCode="_ * #,##0.00_ ;_ * \-#,##0.00_ ;_ * &quot;-&quot;??_ ;_ @_ "/>
    <numFmt numFmtId="165" formatCode="_ * #,##0_ ;_ * \(#,##0\)_ ;_ * &quot;-&quot;??_ ;_ @_ "/>
    <numFmt numFmtId="166" formatCode="_ * #,##0_ ;_ * \-#,##0_ ;_ * &quot;-&quot;??_ ;_ @_ "/>
    <numFmt numFmtId="167" formatCode="_ * #,##0.0_ ;_ * \-#,##0.0_ ;_ * &quot;-&quot;??_ ;_ @_ "/>
    <numFmt numFmtId="168" formatCode="_ [$€-2]\ * #,##0.00_ ;_ [$€-2]\ * \-#,##0.00_ ;_ [$€-2]\ * &quot;-&quot;??_ "/>
    <numFmt numFmtId="169" formatCode="###\ ###\ ###\ ;\(###\ ###\ ###\);\-\ \-\ "/>
    <numFmt numFmtId="170" formatCode="_(* #,##0_);_(* \(#,##0\);_(* &quot;-&quot;??_);_(@_)"/>
    <numFmt numFmtId="171" formatCode="#\ ###\ ##0;\(#\ ###\ ##0\);\ \ \-\ \ "/>
    <numFmt numFmtId="172" formatCode="_(* #,##0.000000000000000000000000000000000_);_(* \(#,##0.000000000000000000000000000000000\);_(* &quot;-&quot;??_);_(@_)"/>
    <numFmt numFmtId="173" formatCode="0,000,000.00"/>
    <numFmt numFmtId="174" formatCode="_(* #,##0,_);_(* \(#,##0,\);_(* &quot;–&quot;?_);_(@_)"/>
    <numFmt numFmtId="175" formatCode="#,###,;\(#,###,\)"/>
    <numFmt numFmtId="176" formatCode="_ [$R-1C09]\ * #,##0.00_ ;_ [$R-1C09]\ * \-#,##0.00_ ;_ [$R-1C09]\ * &quot;-&quot;??_ ;_ @_ "/>
    <numFmt numFmtId="177" formatCode="[$-409]mmmm\ d\,\ yyyy;@"/>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5"/>
      <name val="Arial"/>
      <family val="2"/>
    </font>
    <font>
      <sz val="14"/>
      <name val="Arial"/>
      <family val="2"/>
    </font>
    <font>
      <sz val="10"/>
      <name val="Arial"/>
      <family val="2"/>
    </font>
    <font>
      <b/>
      <i/>
      <sz val="9.5"/>
      <name val="Arial"/>
      <family val="2"/>
    </font>
    <font>
      <b/>
      <sz val="9.5"/>
      <name val="Arial"/>
      <family val="2"/>
    </font>
    <font>
      <sz val="8"/>
      <name val="Arial"/>
      <family val="2"/>
    </font>
    <font>
      <b/>
      <sz val="10"/>
      <name val="Arial"/>
      <family val="2"/>
    </font>
    <font>
      <i/>
      <sz val="10"/>
      <name val="Arial"/>
      <family val="2"/>
    </font>
    <font>
      <b/>
      <i/>
      <sz val="10"/>
      <color indexed="53"/>
      <name val="Arial"/>
      <family val="2"/>
    </font>
    <font>
      <b/>
      <i/>
      <sz val="10"/>
      <name val="Arial"/>
      <family val="2"/>
    </font>
    <font>
      <u/>
      <sz val="10"/>
      <color indexed="12"/>
      <name val="Arial"/>
      <family val="2"/>
    </font>
    <font>
      <i/>
      <sz val="10"/>
      <color indexed="8"/>
      <name val="Arial"/>
      <family val="2"/>
    </font>
    <font>
      <sz val="10"/>
      <color indexed="8"/>
      <name val="Arial"/>
      <family val="2"/>
    </font>
    <font>
      <sz val="10"/>
      <color indexed="8"/>
      <name val="Arial"/>
      <family val="2"/>
    </font>
    <font>
      <b/>
      <sz val="12"/>
      <name val="Arial"/>
      <family val="2"/>
    </font>
    <font>
      <b/>
      <u/>
      <sz val="10"/>
      <color indexed="8"/>
      <name val="Arial"/>
      <family val="2"/>
    </font>
    <font>
      <b/>
      <sz val="10"/>
      <color indexed="8"/>
      <name val="Arial"/>
      <family val="2"/>
    </font>
    <font>
      <i/>
      <sz val="10"/>
      <color indexed="53"/>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name val="Arial"/>
      <family val="2"/>
    </font>
    <font>
      <sz val="10"/>
      <color indexed="10"/>
      <name val="Arial"/>
      <family val="2"/>
    </font>
    <font>
      <b/>
      <sz val="10"/>
      <color indexed="53"/>
      <name val="Arial"/>
      <family val="2"/>
    </font>
    <font>
      <sz val="10"/>
      <color indexed="53"/>
      <name val="Arial"/>
      <family val="2"/>
    </font>
    <font>
      <b/>
      <sz val="10"/>
      <color indexed="10"/>
      <name val="Arial"/>
      <family val="2"/>
    </font>
    <font>
      <sz val="10"/>
      <color indexed="15"/>
      <name val="Arial"/>
      <family val="2"/>
    </font>
    <font>
      <sz val="10"/>
      <name val="Arial"/>
      <family val="2"/>
    </font>
    <font>
      <b/>
      <i/>
      <sz val="14"/>
      <name val="Arial"/>
      <family val="2"/>
    </font>
    <font>
      <b/>
      <sz val="12"/>
      <name val="Arial"/>
      <family val="2"/>
    </font>
    <font>
      <sz val="16"/>
      <name val="Arial"/>
      <family val="2"/>
    </font>
    <font>
      <sz val="11"/>
      <name val="Arial"/>
      <family val="2"/>
    </font>
    <font>
      <i/>
      <sz val="10"/>
      <color indexed="12"/>
      <name val="Arial"/>
      <family val="2"/>
    </font>
    <font>
      <b/>
      <sz val="10"/>
      <color indexed="12"/>
      <name val="Arial"/>
      <family val="2"/>
    </font>
    <font>
      <sz val="10"/>
      <color indexed="12"/>
      <name val="Arial"/>
      <family val="2"/>
    </font>
    <font>
      <b/>
      <i/>
      <sz val="10"/>
      <color indexed="12"/>
      <name val="Arial"/>
      <family val="2"/>
    </font>
    <font>
      <i/>
      <sz val="10"/>
      <color indexed="8"/>
      <name val="Arial"/>
      <family val="2"/>
    </font>
    <font>
      <sz val="10"/>
      <name val="Arial"/>
      <family val="2"/>
    </font>
    <font>
      <b/>
      <sz val="10"/>
      <color indexed="8"/>
      <name val="Arial"/>
      <family val="2"/>
    </font>
    <font>
      <b/>
      <sz val="10"/>
      <color indexed="21"/>
      <name val="Arial"/>
      <family val="2"/>
    </font>
    <font>
      <sz val="10"/>
      <name val="Calibri"/>
      <family val="2"/>
    </font>
    <font>
      <sz val="11"/>
      <color theme="1"/>
      <name val="Calibri"/>
      <family val="2"/>
      <scheme val="minor"/>
    </font>
    <font>
      <sz val="8"/>
      <color rgb="FF000000"/>
      <name val="Arial"/>
      <family val="2"/>
    </font>
    <font>
      <b/>
      <sz val="8"/>
      <color rgb="FF000000"/>
      <name val="Arial"/>
      <family val="2"/>
    </font>
    <font>
      <b/>
      <sz val="10"/>
      <color rgb="FFFF0000"/>
      <name val="Arial"/>
      <family val="2"/>
    </font>
    <font>
      <sz val="10"/>
      <color theme="1"/>
      <name val="Arial"/>
      <family val="2"/>
    </font>
    <font>
      <b/>
      <sz val="10"/>
      <color theme="1"/>
      <name val="Arial"/>
      <family val="2"/>
    </font>
    <font>
      <b/>
      <sz val="11"/>
      <color theme="1"/>
      <name val="Calibri"/>
      <family val="2"/>
      <scheme val="minor"/>
    </font>
    <font>
      <sz val="10"/>
      <color rgb="FF000000"/>
      <name val="Arial"/>
      <family val="2"/>
    </font>
    <font>
      <u/>
      <sz val="10"/>
      <name val="Arial"/>
      <family val="2"/>
    </font>
    <font>
      <sz val="10"/>
      <name val="Arial"/>
      <family val="2"/>
    </font>
    <font>
      <sz val="10"/>
      <color rgb="FFFF0000"/>
      <name val="Arial"/>
      <family val="2"/>
    </font>
    <font>
      <b/>
      <sz val="16"/>
      <color theme="1"/>
      <name val="Calibri"/>
      <family val="2"/>
      <scheme val="minor"/>
    </font>
    <font>
      <b/>
      <sz val="10"/>
      <color rgb="FF000000"/>
      <name val="Arial"/>
      <family val="2"/>
    </font>
    <font>
      <b/>
      <u/>
      <sz val="10"/>
      <color rgb="FF000000"/>
      <name val="Arial"/>
      <family val="2"/>
    </font>
    <font>
      <sz val="11"/>
      <color theme="1"/>
      <name val="Arial"/>
      <family val="2"/>
    </font>
    <font>
      <b/>
      <sz val="11"/>
      <color theme="1"/>
      <name val="Arial"/>
      <family val="2"/>
    </font>
    <font>
      <sz val="11"/>
      <name val="Calibri"/>
      <family val="2"/>
    </font>
    <font>
      <b/>
      <sz val="9"/>
      <color rgb="FF000000"/>
      <name val="Arial"/>
      <family val="2"/>
    </font>
    <font>
      <sz val="12"/>
      <name val="Times New Roman"/>
      <family val="1"/>
    </font>
    <font>
      <sz val="9"/>
      <color rgb="FF000000"/>
      <name val="Arial"/>
      <family val="2"/>
    </font>
    <font>
      <b/>
      <sz val="11"/>
      <name val="Arial"/>
      <family val="2"/>
    </font>
    <font>
      <b/>
      <sz val="9"/>
      <color indexed="81"/>
      <name val="Tahoma"/>
      <family val="2"/>
    </font>
    <font>
      <sz val="9"/>
      <color indexed="81"/>
      <name val="Tahoma"/>
      <family val="2"/>
    </font>
    <font>
      <b/>
      <u/>
      <sz val="11"/>
      <name val="Arial"/>
      <family val="2"/>
    </font>
    <font>
      <b/>
      <i/>
      <sz val="11"/>
      <name val="Arial"/>
      <family val="2"/>
    </font>
    <font>
      <i/>
      <sz val="11"/>
      <name val="Arial"/>
      <family val="2"/>
    </font>
    <font>
      <sz val="11"/>
      <color rgb="FF000000"/>
      <name val="Arial"/>
      <family val="2"/>
    </font>
    <font>
      <sz val="11"/>
      <name val="Times New Roman"/>
      <family val="1"/>
    </font>
    <font>
      <i/>
      <sz val="10"/>
      <color rgb="FFFF0000"/>
      <name val="Arial"/>
      <family val="2"/>
    </font>
    <font>
      <sz val="12"/>
      <color theme="1"/>
      <name val="Arial"/>
      <family val="2"/>
    </font>
    <font>
      <i/>
      <sz val="10"/>
      <color indexed="10"/>
      <name val="Arial"/>
      <family val="2"/>
    </font>
    <font>
      <b/>
      <u/>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1"/>
        <bgColor indexed="9"/>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9"/>
      </patternFill>
    </fill>
    <fill>
      <patternFill patternType="solid">
        <fgColor indexed="22"/>
        <bgColor indexed="64"/>
      </patternFill>
    </fill>
    <fill>
      <patternFill patternType="solid">
        <fgColor theme="0" tint="-0.249977111117893"/>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s>
  <cellStyleXfs count="69">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0" borderId="1" applyNumberFormat="0" applyAlignment="0" applyProtection="0"/>
    <xf numFmtId="0" fontId="31" fillId="21" borderId="2" applyNumberFormat="0" applyAlignment="0" applyProtection="0"/>
    <xf numFmtId="164" fontId="7" fillId="0" borderId="0" applyFont="0" applyFill="0" applyBorder="0" applyAlignment="0" applyProtection="0"/>
    <xf numFmtId="168" fontId="7"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18" fillId="0" borderId="0" applyNumberFormat="0" applyFill="0" applyBorder="0" applyAlignment="0" applyProtection="0">
      <alignment vertical="top"/>
      <protection locked="0"/>
    </xf>
    <xf numFmtId="0" fontId="37" fillId="7" borderId="1" applyNumberFormat="0" applyAlignment="0" applyProtection="0"/>
    <xf numFmtId="0" fontId="38" fillId="0" borderId="6" applyNumberFormat="0" applyFill="0" applyAlignment="0" applyProtection="0"/>
    <xf numFmtId="0" fontId="39" fillId="22" borderId="0" applyNumberFormat="0" applyBorder="0" applyAlignment="0" applyProtection="0"/>
    <xf numFmtId="0" fontId="64" fillId="0" borderId="0"/>
    <xf numFmtId="0" fontId="7" fillId="23" borderId="7" applyNumberFormat="0" applyFont="0" applyAlignment="0" applyProtection="0"/>
    <xf numFmtId="0" fontId="40" fillId="20"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7"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0" fontId="65" fillId="0" borderId="0"/>
    <xf numFmtId="0" fontId="65" fillId="0" borderId="0"/>
    <xf numFmtId="0" fontId="65" fillId="0" borderId="0"/>
    <xf numFmtId="0" fontId="65" fillId="0" borderId="0"/>
    <xf numFmtId="0" fontId="66" fillId="0" borderId="0"/>
    <xf numFmtId="0" fontId="5"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73" fillId="0" borderId="0" applyFont="0" applyFill="0" applyBorder="0" applyAlignment="0" applyProtection="0"/>
    <xf numFmtId="0" fontId="3" fillId="0" borderId="0"/>
    <xf numFmtId="0" fontId="20" fillId="0" borderId="0"/>
    <xf numFmtId="0" fontId="2" fillId="0" borderId="0"/>
    <xf numFmtId="0" fontId="1" fillId="0" borderId="0"/>
    <xf numFmtId="9" fontId="7" fillId="0" borderId="0" applyFont="0" applyFill="0" applyBorder="0" applyAlignment="0" applyProtection="0"/>
  </cellStyleXfs>
  <cellXfs count="866">
    <xf numFmtId="0" fontId="0" fillId="0" borderId="0" xfId="0"/>
    <xf numFmtId="0" fontId="14" fillId="0" borderId="0" xfId="0" applyFont="1"/>
    <xf numFmtId="0" fontId="0" fillId="0" borderId="0" xfId="0" applyFill="1"/>
    <xf numFmtId="0" fontId="10" fillId="0" borderId="0" xfId="0" applyFont="1"/>
    <xf numFmtId="0" fontId="0" fillId="24" borderId="0" xfId="0" applyFill="1"/>
    <xf numFmtId="0" fontId="14" fillId="24" borderId="0" xfId="0" applyFont="1" applyFill="1"/>
    <xf numFmtId="0" fontId="14" fillId="0" borderId="0" xfId="0" applyFont="1" applyFill="1"/>
    <xf numFmtId="0" fontId="21" fillId="0" borderId="0" xfId="0" applyFont="1" applyAlignment="1">
      <alignment horizontal="left"/>
    </xf>
    <xf numFmtId="0" fontId="0" fillId="25" borderId="0" xfId="0" applyFill="1"/>
    <xf numFmtId="0" fontId="10" fillId="0" borderId="0" xfId="0" applyFont="1" applyFill="1" applyBorder="1"/>
    <xf numFmtId="0" fontId="14" fillId="0" borderId="0" xfId="0" applyFont="1" applyFill="1" applyBorder="1" applyAlignment="1">
      <alignment horizontal="center"/>
    </xf>
    <xf numFmtId="0" fontId="0" fillId="0" borderId="0" xfId="0" applyAlignment="1">
      <alignment horizontal="right" wrapText="1"/>
    </xf>
    <xf numFmtId="166" fontId="0" fillId="0" borderId="0" xfId="28" applyNumberFormat="1" applyFont="1"/>
    <xf numFmtId="0" fontId="7" fillId="0" borderId="0" xfId="0" applyFont="1" applyFill="1"/>
    <xf numFmtId="0" fontId="7" fillId="0" borderId="0" xfId="0" applyFont="1"/>
    <xf numFmtId="0" fontId="48" fillId="0" borderId="0" xfId="0" applyFont="1"/>
    <xf numFmtId="0" fontId="10" fillId="0" borderId="0" xfId="0" applyFont="1" applyFill="1" applyBorder="1" applyAlignment="1">
      <alignment horizontal="left"/>
    </xf>
    <xf numFmtId="0" fontId="50" fillId="0" borderId="0" xfId="0" applyFont="1"/>
    <xf numFmtId="0" fontId="17" fillId="0" borderId="0" xfId="0" applyFont="1"/>
    <xf numFmtId="0" fontId="18" fillId="0" borderId="0" xfId="36" applyAlignment="1" applyProtection="1"/>
    <xf numFmtId="0" fontId="10" fillId="0" borderId="0" xfId="0" applyFont="1" applyAlignment="1">
      <alignment horizontal="left"/>
    </xf>
    <xf numFmtId="0" fontId="45" fillId="0" borderId="0" xfId="0" applyFont="1"/>
    <xf numFmtId="0" fontId="0" fillId="0" borderId="0" xfId="0" applyProtection="1">
      <protection hidden="1"/>
    </xf>
    <xf numFmtId="0" fontId="8" fillId="29" borderId="11" xfId="0" applyFont="1" applyFill="1" applyBorder="1" applyAlignment="1" applyProtection="1">
      <alignment horizontal="left" wrapText="1"/>
      <protection hidden="1"/>
    </xf>
    <xf numFmtId="0" fontId="8" fillId="29" borderId="11" xfId="0" applyFont="1" applyFill="1" applyBorder="1" applyAlignment="1" applyProtection="1">
      <alignment horizontal="left"/>
      <protection hidden="1"/>
    </xf>
    <xf numFmtId="0" fontId="8" fillId="29" borderId="18" xfId="0" applyFont="1" applyFill="1" applyBorder="1" applyAlignment="1" applyProtection="1">
      <alignment horizontal="left"/>
      <protection hidden="1"/>
    </xf>
    <xf numFmtId="0" fontId="26" fillId="0" borderId="0" xfId="0" applyFont="1" applyProtection="1">
      <protection hidden="1"/>
    </xf>
    <xf numFmtId="0" fontId="14" fillId="0" borderId="0" xfId="0" applyFont="1" applyBorder="1" applyAlignment="1">
      <alignment horizontal="center" vertical="top" wrapText="1"/>
    </xf>
    <xf numFmtId="165" fontId="14" fillId="0" borderId="0" xfId="28" applyNumberFormat="1" applyFont="1"/>
    <xf numFmtId="165" fontId="0" fillId="0" borderId="0" xfId="0" applyNumberFormat="1"/>
    <xf numFmtId="165" fontId="7" fillId="0" borderId="0" xfId="28" applyNumberFormat="1" applyFont="1" applyFill="1" applyBorder="1"/>
    <xf numFmtId="165" fontId="14" fillId="0" borderId="0" xfId="28" applyNumberFormat="1" applyFont="1" applyFill="1"/>
    <xf numFmtId="0" fontId="45" fillId="0" borderId="0" xfId="0" applyFont="1" applyFill="1"/>
    <xf numFmtId="0" fontId="14" fillId="29" borderId="0" xfId="0" applyFont="1" applyFill="1" applyAlignment="1">
      <alignment horizontal="center"/>
    </xf>
    <xf numFmtId="0" fontId="0" fillId="25" borderId="0" xfId="0" applyFill="1" applyBorder="1"/>
    <xf numFmtId="165" fontId="0" fillId="25" borderId="0" xfId="0" applyNumberFormat="1" applyFill="1"/>
    <xf numFmtId="0" fontId="50" fillId="0" borderId="0" xfId="0" applyFont="1" applyFill="1"/>
    <xf numFmtId="0" fontId="61" fillId="0" borderId="0" xfId="0" applyFont="1" applyAlignment="1">
      <alignment horizontal="left"/>
    </xf>
    <xf numFmtId="0" fontId="61" fillId="0" borderId="0" xfId="0" applyFont="1" applyAlignment="1">
      <alignment horizontal="center" vertical="center"/>
    </xf>
    <xf numFmtId="0" fontId="23" fillId="0" borderId="0" xfId="0" applyFont="1" applyAlignment="1">
      <alignment horizontal="center" vertical="center"/>
    </xf>
    <xf numFmtId="0" fontId="21" fillId="0" borderId="0" xfId="0" applyFont="1"/>
    <xf numFmtId="0" fontId="61" fillId="0" borderId="0" xfId="0" applyFont="1"/>
    <xf numFmtId="0" fontId="21" fillId="0" borderId="0" xfId="0" applyFont="1" applyAlignment="1">
      <alignment horizontal="center" vertical="center"/>
    </xf>
    <xf numFmtId="0" fontId="21" fillId="0" borderId="0" xfId="0" applyFont="1" applyAlignment="1">
      <alignment horizontal="center"/>
    </xf>
    <xf numFmtId="0" fontId="23" fillId="0" borderId="0" xfId="0" applyFont="1" applyAlignment="1">
      <alignment horizontal="center"/>
    </xf>
    <xf numFmtId="0" fontId="61" fillId="0" borderId="0" xfId="0" applyFont="1" applyAlignment="1">
      <alignment horizontal="center"/>
    </xf>
    <xf numFmtId="0" fontId="7" fillId="25" borderId="0" xfId="0" applyFont="1" applyFill="1"/>
    <xf numFmtId="0" fontId="14" fillId="24" borderId="0" xfId="0" applyFont="1" applyFill="1" applyAlignment="1">
      <alignment wrapText="1"/>
    </xf>
    <xf numFmtId="0" fontId="0" fillId="24" borderId="0" xfId="0" applyFill="1" applyAlignment="1"/>
    <xf numFmtId="0" fontId="7" fillId="24" borderId="0" xfId="0" applyFont="1" applyFill="1"/>
    <xf numFmtId="0" fontId="14" fillId="24" borderId="0" xfId="0" applyFont="1" applyFill="1" applyAlignment="1">
      <alignment horizontal="right"/>
    </xf>
    <xf numFmtId="0" fontId="10" fillId="24" borderId="0" xfId="0" applyFont="1" applyFill="1" applyAlignment="1">
      <alignment horizontal="left"/>
    </xf>
    <xf numFmtId="0" fontId="61" fillId="30" borderId="0" xfId="0" applyFont="1" applyFill="1" applyAlignment="1">
      <alignment horizontal="left"/>
    </xf>
    <xf numFmtId="0" fontId="21" fillId="30" borderId="0" xfId="0" applyFont="1" applyFill="1" applyAlignment="1">
      <alignment horizontal="left"/>
    </xf>
    <xf numFmtId="0" fontId="61" fillId="30" borderId="0" xfId="0" applyFont="1" applyFill="1"/>
    <xf numFmtId="0" fontId="21" fillId="30" borderId="0" xfId="0" applyFont="1" applyFill="1"/>
    <xf numFmtId="0" fontId="21" fillId="30" borderId="0" xfId="0" applyFont="1" applyFill="1" applyAlignment="1">
      <alignment horizontal="left" vertical="center"/>
    </xf>
    <xf numFmtId="0" fontId="14" fillId="0" borderId="0" xfId="0" applyFont="1" applyFill="1" applyAlignment="1">
      <alignment horizontal="center"/>
    </xf>
    <xf numFmtId="166" fontId="7" fillId="0" borderId="0" xfId="28" applyNumberFormat="1"/>
    <xf numFmtId="165" fontId="7" fillId="0" borderId="21" xfId="28" applyNumberFormat="1" applyFill="1" applyBorder="1"/>
    <xf numFmtId="165" fontId="7" fillId="0" borderId="24" xfId="28" applyNumberFormat="1" applyFill="1" applyBorder="1"/>
    <xf numFmtId="165" fontId="7" fillId="0" borderId="23" xfId="28" applyNumberFormat="1" applyFill="1" applyBorder="1"/>
    <xf numFmtId="165" fontId="7" fillId="25" borderId="10" xfId="28" applyNumberFormat="1" applyFill="1" applyBorder="1"/>
    <xf numFmtId="165" fontId="7" fillId="25" borderId="0" xfId="28" applyNumberFormat="1" applyFill="1" applyBorder="1"/>
    <xf numFmtId="165" fontId="7" fillId="0" borderId="11" xfId="28" applyNumberFormat="1" applyFill="1" applyBorder="1"/>
    <xf numFmtId="165" fontId="7" fillId="0" borderId="12" xfId="28" applyNumberFormat="1" applyFill="1" applyBorder="1"/>
    <xf numFmtId="165" fontId="7" fillId="0" borderId="13" xfId="28" applyNumberFormat="1" applyFill="1" applyBorder="1"/>
    <xf numFmtId="165" fontId="7" fillId="0" borderId="14" xfId="28" applyNumberFormat="1" applyFill="1" applyBorder="1"/>
    <xf numFmtId="165" fontId="7" fillId="0" borderId="0" xfId="28" applyNumberFormat="1" applyFill="1" applyBorder="1"/>
    <xf numFmtId="165" fontId="7" fillId="0" borderId="0" xfId="28" applyNumberFormat="1" applyFill="1"/>
    <xf numFmtId="0" fontId="14" fillId="0" borderId="0" xfId="0" applyFont="1" applyFill="1" applyBorder="1"/>
    <xf numFmtId="0" fontId="14" fillId="25" borderId="0" xfId="0" applyFont="1" applyFill="1"/>
    <xf numFmtId="0" fontId="7" fillId="0" borderId="0" xfId="0" applyFont="1" applyFill="1" applyBorder="1"/>
    <xf numFmtId="0" fontId="58" fillId="0" borderId="0" xfId="0" applyFont="1" applyBorder="1" applyAlignment="1"/>
    <xf numFmtId="0" fontId="55" fillId="0" borderId="0" xfId="0" applyFont="1"/>
    <xf numFmtId="0" fontId="14" fillId="0" borderId="0" xfId="0" applyNumberFormat="1" applyFont="1" applyBorder="1" applyAlignment="1">
      <alignment wrapText="1"/>
    </xf>
    <xf numFmtId="0" fontId="7" fillId="0" borderId="0" xfId="28" applyNumberFormat="1" applyFont="1" applyBorder="1"/>
    <xf numFmtId="0" fontId="7" fillId="0" borderId="0" xfId="28" applyNumberFormat="1" applyFont="1"/>
    <xf numFmtId="0" fontId="14" fillId="0" borderId="0" xfId="0" applyNumberFormat="1" applyFont="1" applyAlignment="1">
      <alignment horizontal="center"/>
    </xf>
    <xf numFmtId="0" fontId="14" fillId="0" borderId="0" xfId="0" applyNumberFormat="1" applyFont="1"/>
    <xf numFmtId="0" fontId="0" fillId="0" borderId="0" xfId="0" applyFill="1" applyProtection="1">
      <protection hidden="1"/>
    </xf>
    <xf numFmtId="0" fontId="8" fillId="24" borderId="0" xfId="0" applyFont="1" applyFill="1" applyProtection="1">
      <protection hidden="1"/>
    </xf>
    <xf numFmtId="0" fontId="0" fillId="24" borderId="0" xfId="0" applyFill="1" applyBorder="1" applyProtection="1">
      <protection hidden="1"/>
    </xf>
    <xf numFmtId="0" fontId="53" fillId="24" borderId="0" xfId="0" applyFont="1" applyFill="1" applyBorder="1" applyAlignment="1" applyProtection="1">
      <alignment horizontal="center"/>
      <protection hidden="1"/>
    </xf>
    <xf numFmtId="0" fontId="54" fillId="24" borderId="0" xfId="0" applyFont="1" applyFill="1" applyBorder="1" applyAlignment="1" applyProtection="1">
      <alignment horizontal="center"/>
      <protection hidden="1"/>
    </xf>
    <xf numFmtId="0" fontId="0" fillId="24" borderId="0" xfId="0" applyFill="1" applyBorder="1" applyAlignment="1" applyProtection="1">
      <alignment horizontal="center"/>
      <protection hidden="1"/>
    </xf>
    <xf numFmtId="0" fontId="9" fillId="24" borderId="0" xfId="0" applyFont="1" applyFill="1" applyBorder="1" applyAlignment="1" applyProtection="1">
      <alignment horizontal="center"/>
      <protection hidden="1"/>
    </xf>
    <xf numFmtId="0" fontId="0" fillId="24" borderId="0" xfId="0" applyFill="1" applyProtection="1">
      <protection hidden="1"/>
    </xf>
    <xf numFmtId="165" fontId="14" fillId="0" borderId="0" xfId="0" applyNumberFormat="1" applyFont="1" applyFill="1" applyAlignment="1">
      <alignment horizontal="center"/>
    </xf>
    <xf numFmtId="49" fontId="0" fillId="24" borderId="0" xfId="0" applyNumberFormat="1" applyFill="1" applyAlignment="1">
      <alignment horizontal="right"/>
    </xf>
    <xf numFmtId="0" fontId="22" fillId="0" borderId="0" xfId="0" applyFont="1" applyFill="1" applyBorder="1" applyAlignment="1"/>
    <xf numFmtId="0" fontId="14" fillId="0" borderId="0" xfId="0" applyFont="1" applyFill="1" applyAlignment="1"/>
    <xf numFmtId="0" fontId="14" fillId="0" borderId="0" xfId="0" applyFont="1" applyFill="1" applyBorder="1" applyAlignment="1"/>
    <xf numFmtId="0" fontId="22" fillId="24" borderId="0" xfId="0" applyFont="1" applyFill="1" applyBorder="1" applyAlignment="1"/>
    <xf numFmtId="0" fontId="50" fillId="24" borderId="0" xfId="0" applyFont="1" applyFill="1" applyAlignment="1"/>
    <xf numFmtId="165" fontId="0" fillId="33" borderId="0" xfId="28" applyNumberFormat="1" applyFont="1" applyFill="1" applyBorder="1"/>
    <xf numFmtId="165" fontId="0" fillId="33" borderId="11" xfId="28" applyNumberFormat="1" applyFont="1" applyFill="1" applyBorder="1"/>
    <xf numFmtId="165" fontId="14" fillId="33" borderId="20" xfId="28" applyNumberFormat="1" applyFont="1" applyFill="1" applyBorder="1"/>
    <xf numFmtId="0" fontId="7" fillId="33" borderId="0" xfId="0" applyFont="1" applyFill="1" applyAlignment="1">
      <alignment horizontal="right"/>
    </xf>
    <xf numFmtId="0" fontId="7" fillId="33" borderId="0" xfId="0" applyFont="1" applyFill="1"/>
    <xf numFmtId="0" fontId="7" fillId="24" borderId="0" xfId="0" applyFont="1" applyFill="1" applyBorder="1" applyAlignment="1" applyProtection="1">
      <alignment horizontal="left"/>
      <protection hidden="1"/>
    </xf>
    <xf numFmtId="0" fontId="7" fillId="0" borderId="0" xfId="0" applyFont="1" applyAlignment="1">
      <alignment wrapText="1"/>
    </xf>
    <xf numFmtId="0" fontId="7" fillId="0" borderId="0" xfId="0" applyFont="1" applyBorder="1"/>
    <xf numFmtId="164" fontId="7" fillId="0" borderId="0" xfId="28" applyFont="1" applyFill="1"/>
    <xf numFmtId="0" fontId="17" fillId="0" borderId="0" xfId="0" applyNumberFormat="1" applyFont="1" applyBorder="1" applyAlignment="1"/>
    <xf numFmtId="0" fontId="7" fillId="0" borderId="0" xfId="0" applyNumberFormat="1" applyFont="1"/>
    <xf numFmtId="166" fontId="7" fillId="0" borderId="0" xfId="28" applyNumberFormat="1" applyFont="1"/>
    <xf numFmtId="0" fontId="15" fillId="0" borderId="0" xfId="0" applyNumberFormat="1" applyFont="1"/>
    <xf numFmtId="165" fontId="7" fillId="0" borderId="0" xfId="0" applyNumberFormat="1" applyFont="1"/>
    <xf numFmtId="0" fontId="15" fillId="0" borderId="0" xfId="0" applyNumberFormat="1" applyFont="1" applyBorder="1"/>
    <xf numFmtId="0" fontId="7" fillId="0" borderId="0" xfId="0" applyNumberFormat="1" applyFont="1" applyBorder="1"/>
    <xf numFmtId="0" fontId="15" fillId="0" borderId="0" xfId="28" applyNumberFormat="1" applyFont="1"/>
    <xf numFmtId="0" fontId="15" fillId="0" borderId="0" xfId="0" applyFont="1" applyBorder="1"/>
    <xf numFmtId="166" fontId="7" fillId="35" borderId="0" xfId="28" applyNumberFormat="1" applyFont="1" applyFill="1"/>
    <xf numFmtId="166" fontId="7" fillId="32" borderId="0" xfId="28" applyNumberFormat="1" applyFont="1" applyFill="1"/>
    <xf numFmtId="166" fontId="7" fillId="36" borderId="0" xfId="28" applyNumberFormat="1" applyFont="1" applyFill="1"/>
    <xf numFmtId="166" fontId="7" fillId="34" borderId="0" xfId="28" applyNumberFormat="1" applyFont="1" applyFill="1"/>
    <xf numFmtId="0" fontId="7" fillId="0" borderId="0" xfId="0" applyNumberFormat="1" applyFont="1" applyFill="1"/>
    <xf numFmtId="0" fontId="7" fillId="0" borderId="0" xfId="0" applyFont="1" applyFill="1" applyAlignment="1">
      <alignment horizontal="left"/>
    </xf>
    <xf numFmtId="0" fontId="7" fillId="0" borderId="0" xfId="0" applyFont="1" applyFill="1" applyBorder="1" applyAlignment="1">
      <alignment horizontal="left"/>
    </xf>
    <xf numFmtId="0" fontId="7" fillId="0" borderId="0" xfId="0" applyNumberFormat="1" applyFont="1" applyFill="1" applyBorder="1"/>
    <xf numFmtId="0" fontId="7" fillId="0" borderId="0" xfId="0" applyNumberFormat="1" applyFont="1" applyAlignment="1">
      <alignment wrapText="1"/>
    </xf>
    <xf numFmtId="165" fontId="67" fillId="0" borderId="0" xfId="0" applyNumberFormat="1" applyFont="1"/>
    <xf numFmtId="0" fontId="67" fillId="0" borderId="0" xfId="0" applyFont="1"/>
    <xf numFmtId="0" fontId="7" fillId="0" borderId="0" xfId="0" applyFont="1" applyFill="1" applyAlignment="1">
      <alignment horizontal="center"/>
    </xf>
    <xf numFmtId="0" fontId="15" fillId="0" borderId="0" xfId="0" applyNumberFormat="1" applyFont="1" applyFill="1"/>
    <xf numFmtId="0" fontId="0" fillId="33" borderId="0" xfId="0" applyFill="1"/>
    <xf numFmtId="0" fontId="45" fillId="33" borderId="0" xfId="0" applyFont="1" applyFill="1"/>
    <xf numFmtId="0" fontId="0" fillId="33" borderId="10" xfId="0" applyFill="1" applyBorder="1"/>
    <xf numFmtId="0" fontId="0" fillId="33" borderId="0" xfId="0" applyFill="1" applyBorder="1"/>
    <xf numFmtId="0" fontId="14" fillId="33" borderId="0" xfId="0" applyFont="1" applyFill="1" applyBorder="1"/>
    <xf numFmtId="0" fontId="14" fillId="33" borderId="0" xfId="0" quotePrefix="1" applyFont="1" applyFill="1" applyBorder="1" applyAlignment="1">
      <alignment horizontal="center"/>
    </xf>
    <xf numFmtId="0" fontId="14" fillId="33" borderId="10" xfId="0" applyFont="1" applyFill="1" applyBorder="1"/>
    <xf numFmtId="0" fontId="0" fillId="33" borderId="11" xfId="0" applyFill="1" applyBorder="1"/>
    <xf numFmtId="0" fontId="0" fillId="33" borderId="0" xfId="0" applyFill="1" applyBorder="1" applyAlignment="1">
      <alignment horizontal="center"/>
    </xf>
    <xf numFmtId="166" fontId="0" fillId="33" borderId="0" xfId="28" applyNumberFormat="1" applyFont="1" applyFill="1" applyBorder="1"/>
    <xf numFmtId="166" fontId="0" fillId="33" borderId="11" xfId="28" applyNumberFormat="1" applyFont="1" applyFill="1" applyBorder="1"/>
    <xf numFmtId="165" fontId="0" fillId="33" borderId="14" xfId="28" applyNumberFormat="1" applyFont="1" applyFill="1" applyBorder="1"/>
    <xf numFmtId="0" fontId="7" fillId="33" borderId="0" xfId="0" applyFont="1" applyFill="1" applyBorder="1"/>
    <xf numFmtId="165" fontId="0" fillId="33" borderId="15" xfId="28" applyNumberFormat="1" applyFont="1" applyFill="1" applyBorder="1"/>
    <xf numFmtId="165" fontId="0" fillId="33" borderId="21" xfId="28" applyNumberFormat="1" applyFont="1" applyFill="1" applyBorder="1"/>
    <xf numFmtId="165" fontId="7" fillId="33" borderId="15" xfId="0" applyNumberFormat="1" applyFont="1" applyFill="1" applyBorder="1"/>
    <xf numFmtId="165" fontId="14" fillId="33" borderId="17" xfId="28" applyNumberFormat="1" applyFont="1" applyFill="1" applyBorder="1"/>
    <xf numFmtId="0" fontId="16" fillId="33" borderId="0" xfId="0" applyFont="1" applyFill="1" applyAlignment="1"/>
    <xf numFmtId="0" fontId="16" fillId="33" borderId="0" xfId="0" applyFont="1" applyFill="1" applyAlignment="1">
      <alignment wrapText="1"/>
    </xf>
    <xf numFmtId="166" fontId="16" fillId="33" borderId="0" xfId="0" applyNumberFormat="1" applyFont="1" applyFill="1" applyAlignment="1">
      <alignment wrapText="1"/>
    </xf>
    <xf numFmtId="0" fontId="46" fillId="33" borderId="0" xfId="0" applyFont="1" applyFill="1" applyAlignment="1">
      <alignment wrapText="1"/>
    </xf>
    <xf numFmtId="0" fontId="16" fillId="33" borderId="0" xfId="0" applyFont="1" applyFill="1" applyAlignment="1">
      <alignment horizontal="center" wrapText="1"/>
    </xf>
    <xf numFmtId="0" fontId="7" fillId="33" borderId="10" xfId="0" applyFont="1" applyFill="1" applyBorder="1"/>
    <xf numFmtId="165" fontId="7" fillId="33" borderId="11" xfId="28" applyNumberFormat="1" applyFont="1" applyFill="1" applyBorder="1"/>
    <xf numFmtId="0" fontId="15" fillId="33" borderId="0" xfId="0" applyFont="1" applyFill="1" applyAlignment="1">
      <alignment wrapText="1"/>
    </xf>
    <xf numFmtId="0" fontId="0" fillId="33" borderId="0" xfId="0" applyFill="1" applyAlignment="1">
      <alignment wrapText="1"/>
    </xf>
    <xf numFmtId="0" fontId="10" fillId="33" borderId="10" xfId="0" applyFont="1" applyFill="1" applyBorder="1"/>
    <xf numFmtId="165" fontId="14" fillId="33" borderId="33" xfId="28" applyNumberFormat="1" applyFont="1" applyFill="1" applyBorder="1"/>
    <xf numFmtId="165" fontId="14" fillId="33" borderId="34" xfId="28" applyNumberFormat="1" applyFont="1" applyFill="1" applyBorder="1"/>
    <xf numFmtId="165" fontId="0" fillId="33" borderId="0" xfId="0" applyNumberFormat="1" applyFill="1"/>
    <xf numFmtId="0" fontId="14" fillId="33" borderId="12" xfId="0" applyFont="1" applyFill="1" applyBorder="1"/>
    <xf numFmtId="0" fontId="0" fillId="33" borderId="13" xfId="0" applyFill="1" applyBorder="1"/>
    <xf numFmtId="166" fontId="0" fillId="33" borderId="13" xfId="28" applyNumberFormat="1" applyFont="1" applyFill="1" applyBorder="1"/>
    <xf numFmtId="166" fontId="0" fillId="33" borderId="14" xfId="28" applyNumberFormat="1" applyFont="1" applyFill="1" applyBorder="1"/>
    <xf numFmtId="0" fontId="16" fillId="33" borderId="0" xfId="0" applyFont="1" applyFill="1"/>
    <xf numFmtId="166" fontId="0" fillId="33" borderId="0" xfId="0" applyNumberFormat="1" applyFill="1"/>
    <xf numFmtId="0" fontId="50" fillId="0" borderId="0" xfId="0" applyFont="1" applyFill="1" applyAlignment="1">
      <alignment horizontal="left"/>
    </xf>
    <xf numFmtId="0" fontId="50" fillId="0" borderId="0" xfId="0" applyFont="1" applyFill="1" applyAlignment="1"/>
    <xf numFmtId="0" fontId="20" fillId="0" borderId="0" xfId="0" applyFont="1" applyFill="1" applyAlignment="1">
      <alignment horizontal="left"/>
    </xf>
    <xf numFmtId="0" fontId="24" fillId="0" borderId="0" xfId="0" applyFont="1" applyFill="1" applyAlignment="1">
      <alignment horizontal="left"/>
    </xf>
    <xf numFmtId="0" fontId="50" fillId="0" borderId="21" xfId="0" applyFont="1" applyFill="1" applyBorder="1"/>
    <xf numFmtId="0" fontId="50" fillId="0" borderId="24" xfId="0" applyFont="1" applyFill="1" applyBorder="1"/>
    <xf numFmtId="0" fontId="50" fillId="0" borderId="23" xfId="0" applyFont="1" applyFill="1" applyBorder="1"/>
    <xf numFmtId="0" fontId="50" fillId="0" borderId="10" xfId="0" applyFont="1" applyFill="1" applyBorder="1"/>
    <xf numFmtId="0" fontId="50" fillId="0" borderId="0" xfId="0" applyFont="1" applyFill="1" applyBorder="1"/>
    <xf numFmtId="0" fontId="50" fillId="0" borderId="11" xfId="0" applyFont="1" applyFill="1" applyBorder="1"/>
    <xf numFmtId="0" fontId="50" fillId="0" borderId="12" xfId="0" applyFont="1" applyFill="1" applyBorder="1"/>
    <xf numFmtId="0" fontId="50" fillId="0" borderId="13" xfId="0" applyFont="1" applyFill="1" applyBorder="1"/>
    <xf numFmtId="0" fontId="50" fillId="0" borderId="14" xfId="0" applyFont="1" applyFill="1" applyBorder="1"/>
    <xf numFmtId="0" fontId="26" fillId="0" borderId="0" xfId="0" applyFont="1" applyFill="1" applyAlignment="1">
      <alignment horizontal="left"/>
    </xf>
    <xf numFmtId="0" fontId="59" fillId="0" borderId="0" xfId="0" applyFont="1" applyFill="1" applyAlignment="1">
      <alignment horizontal="left"/>
    </xf>
    <xf numFmtId="0" fontId="60" fillId="0" borderId="0" xfId="0" applyFont="1" applyFill="1"/>
    <xf numFmtId="0" fontId="14" fillId="33" borderId="0" xfId="0" applyFont="1" applyFill="1" applyAlignment="1">
      <alignment horizontal="left"/>
    </xf>
    <xf numFmtId="0" fontId="50" fillId="33" borderId="0" xfId="0" applyFont="1" applyFill="1"/>
    <xf numFmtId="0" fontId="21" fillId="37" borderId="0" xfId="0" applyFont="1" applyFill="1" applyAlignment="1">
      <alignment horizontal="left"/>
    </xf>
    <xf numFmtId="0" fontId="61" fillId="37" borderId="0" xfId="0" applyFont="1" applyFill="1" applyAlignment="1">
      <alignment horizontal="left" vertical="center"/>
    </xf>
    <xf numFmtId="15" fontId="21" fillId="37" borderId="0" xfId="0" applyNumberFormat="1" applyFont="1" applyFill="1" applyAlignment="1">
      <alignment horizontal="left"/>
    </xf>
    <xf numFmtId="15" fontId="61" fillId="37" borderId="0" xfId="0" applyNumberFormat="1" applyFont="1" applyFill="1" applyAlignment="1">
      <alignment horizontal="left"/>
    </xf>
    <xf numFmtId="0" fontId="20" fillId="33" borderId="0" xfId="0" applyFont="1" applyFill="1" applyAlignment="1">
      <alignment horizontal="left"/>
    </xf>
    <xf numFmtId="0" fontId="10" fillId="33" borderId="0" xfId="0" applyFont="1" applyFill="1" applyAlignment="1">
      <alignment horizontal="left"/>
    </xf>
    <xf numFmtId="0" fontId="61" fillId="37" borderId="0" xfId="0" applyFont="1" applyFill="1" applyAlignment="1">
      <alignment horizontal="left"/>
    </xf>
    <xf numFmtId="0" fontId="21" fillId="33" borderId="0" xfId="0" applyFont="1" applyFill="1" applyAlignment="1">
      <alignment horizontal="left"/>
    </xf>
    <xf numFmtId="0" fontId="15" fillId="33" borderId="0" xfId="0" applyFont="1" applyFill="1"/>
    <xf numFmtId="0" fontId="67" fillId="33" borderId="11" xfId="0" applyFont="1" applyFill="1" applyBorder="1" applyAlignment="1">
      <alignment horizontal="center"/>
    </xf>
    <xf numFmtId="0" fontId="7" fillId="33" borderId="0" xfId="0" applyFont="1" applyFill="1" applyBorder="1" applyAlignment="1">
      <alignment horizontal="center"/>
    </xf>
    <xf numFmtId="0" fontId="0" fillId="33" borderId="12" xfId="0" applyFill="1" applyBorder="1"/>
    <xf numFmtId="166" fontId="16" fillId="33" borderId="0" xfId="28" applyNumberFormat="1" applyFont="1" applyFill="1"/>
    <xf numFmtId="0" fontId="0" fillId="33" borderId="0" xfId="0" applyFill="1" applyBorder="1" applyAlignment="1">
      <alignment horizontal="left"/>
    </xf>
    <xf numFmtId="0" fontId="14" fillId="33" borderId="11" xfId="0" applyFont="1" applyFill="1" applyBorder="1"/>
    <xf numFmtId="0" fontId="14" fillId="33" borderId="0" xfId="0" applyFont="1" applyFill="1" applyBorder="1" applyAlignment="1">
      <alignment horizontal="left" wrapText="1"/>
    </xf>
    <xf numFmtId="166" fontId="14" fillId="33" borderId="0" xfId="28" applyNumberFormat="1" applyFont="1" applyFill="1" applyBorder="1" applyAlignment="1">
      <alignment horizontal="center"/>
    </xf>
    <xf numFmtId="166" fontId="14" fillId="33" borderId="11" xfId="28" applyNumberFormat="1" applyFont="1" applyFill="1" applyBorder="1" applyAlignment="1">
      <alignment horizontal="center"/>
    </xf>
    <xf numFmtId="0" fontId="14" fillId="33" borderId="0" xfId="0" applyFont="1" applyFill="1" applyBorder="1" applyAlignment="1">
      <alignment horizontal="left"/>
    </xf>
    <xf numFmtId="165" fontId="14" fillId="33" borderId="0" xfId="28" applyNumberFormat="1" applyFont="1" applyFill="1" applyBorder="1"/>
    <xf numFmtId="165" fontId="0" fillId="33" borderId="13" xfId="28" applyNumberFormat="1" applyFont="1" applyFill="1" applyBorder="1"/>
    <xf numFmtId="165" fontId="14" fillId="33" borderId="13" xfId="28" applyNumberFormat="1" applyFont="1" applyFill="1" applyBorder="1"/>
    <xf numFmtId="165" fontId="14" fillId="33" borderId="11" xfId="28" applyNumberFormat="1" applyFont="1" applyFill="1" applyBorder="1"/>
    <xf numFmtId="165" fontId="7" fillId="33" borderId="24" xfId="28" applyNumberFormat="1" applyFont="1" applyFill="1" applyBorder="1"/>
    <xf numFmtId="165" fontId="7" fillId="33" borderId="23" xfId="28" applyNumberFormat="1" applyFont="1" applyFill="1" applyBorder="1"/>
    <xf numFmtId="165" fontId="14" fillId="33" borderId="14" xfId="28" applyNumberFormat="1" applyFont="1" applyFill="1" applyBorder="1"/>
    <xf numFmtId="164" fontId="0" fillId="33" borderId="0" xfId="28" applyFont="1" applyFill="1"/>
    <xf numFmtId="164" fontId="0" fillId="33" borderId="33" xfId="28" applyFont="1" applyFill="1" applyBorder="1"/>
    <xf numFmtId="0" fontId="25" fillId="33" borderId="0" xfId="0" applyFont="1" applyFill="1"/>
    <xf numFmtId="164" fontId="0" fillId="33" borderId="0" xfId="28" applyFont="1" applyFill="1" applyBorder="1"/>
    <xf numFmtId="164" fontId="16" fillId="33" borderId="0" xfId="28" applyFont="1" applyFill="1"/>
    <xf numFmtId="0" fontId="45" fillId="0" borderId="0" xfId="46" applyFont="1" applyAlignment="1"/>
    <xf numFmtId="0" fontId="55" fillId="0" borderId="0" xfId="46" applyFont="1" applyBorder="1" applyAlignment="1"/>
    <xf numFmtId="0" fontId="14" fillId="24" borderId="0" xfId="46" applyFont="1" applyFill="1" applyBorder="1" applyAlignment="1"/>
    <xf numFmtId="0" fontId="14" fillId="0" borderId="0" xfId="46" applyFont="1" applyFill="1" applyBorder="1" applyAlignment="1">
      <alignment horizontal="center"/>
    </xf>
    <xf numFmtId="0" fontId="56" fillId="0" borderId="0" xfId="46" applyFont="1" applyFill="1" applyBorder="1" applyAlignment="1">
      <alignment horizontal="center"/>
    </xf>
    <xf numFmtId="0" fontId="48" fillId="0" borderId="0" xfId="46" applyFont="1" applyFill="1" applyBorder="1" applyAlignment="1">
      <alignment horizontal="center"/>
    </xf>
    <xf numFmtId="0" fontId="58" fillId="0" borderId="0" xfId="46" applyFont="1" applyBorder="1" applyAlignment="1"/>
    <xf numFmtId="0" fontId="57" fillId="0" borderId="0" xfId="46" applyFont="1" applyBorder="1" applyAlignment="1"/>
    <xf numFmtId="0" fontId="47" fillId="33" borderId="0" xfId="0" applyFont="1" applyFill="1"/>
    <xf numFmtId="0" fontId="14" fillId="33" borderId="0" xfId="0" applyFont="1" applyFill="1" applyBorder="1" applyAlignment="1"/>
    <xf numFmtId="0" fontId="14" fillId="33" borderId="0" xfId="0" applyFont="1" applyFill="1"/>
    <xf numFmtId="0" fontId="48" fillId="33" borderId="0" xfId="0" applyFont="1" applyFill="1"/>
    <xf numFmtId="0" fontId="17" fillId="33" borderId="0" xfId="0" applyFont="1" applyFill="1" applyBorder="1" applyAlignment="1"/>
    <xf numFmtId="166" fontId="14" fillId="33" borderId="0" xfId="28" applyNumberFormat="1" applyFont="1" applyFill="1" applyAlignment="1">
      <alignment horizontal="center"/>
    </xf>
    <xf numFmtId="0" fontId="15" fillId="33" borderId="0" xfId="0" applyFont="1" applyFill="1" applyBorder="1"/>
    <xf numFmtId="0" fontId="14" fillId="33" borderId="0" xfId="0" applyFont="1" applyFill="1" applyAlignment="1">
      <alignment wrapText="1"/>
    </xf>
    <xf numFmtId="3" fontId="7" fillId="33" borderId="0" xfId="0" applyNumberFormat="1" applyFont="1" applyFill="1" applyBorder="1"/>
    <xf numFmtId="41" fontId="7" fillId="33" borderId="0" xfId="0" applyNumberFormat="1" applyFont="1" applyFill="1"/>
    <xf numFmtId="3" fontId="14" fillId="33" borderId="0" xfId="0" applyNumberFormat="1" applyFont="1" applyFill="1" applyBorder="1" applyAlignment="1">
      <alignment horizontal="center" wrapText="1"/>
    </xf>
    <xf numFmtId="3" fontId="14" fillId="33" borderId="0" xfId="0" applyNumberFormat="1" applyFont="1" applyFill="1" applyBorder="1" applyAlignment="1">
      <alignment horizontal="center"/>
    </xf>
    <xf numFmtId="166" fontId="7" fillId="33" borderId="0" xfId="28" applyNumberFormat="1" applyFont="1" applyFill="1" applyBorder="1"/>
    <xf numFmtId="165" fontId="7" fillId="33" borderId="13" xfId="28" applyNumberFormat="1" applyFont="1" applyFill="1" applyBorder="1"/>
    <xf numFmtId="165" fontId="7" fillId="33" borderId="19" xfId="28" applyNumberFormat="1" applyFont="1" applyFill="1" applyBorder="1"/>
    <xf numFmtId="165" fontId="7" fillId="33" borderId="18" xfId="28" applyNumberFormat="1" applyFont="1" applyFill="1" applyBorder="1"/>
    <xf numFmtId="165" fontId="7" fillId="33" borderId="22" xfId="28" applyNumberFormat="1" applyFont="1" applyFill="1" applyBorder="1"/>
    <xf numFmtId="165" fontId="7" fillId="33" borderId="14" xfId="28" applyNumberFormat="1" applyFont="1" applyFill="1" applyBorder="1"/>
    <xf numFmtId="165" fontId="7" fillId="33" borderId="0" xfId="28" applyNumberFormat="1" applyFont="1" applyFill="1" applyBorder="1"/>
    <xf numFmtId="3" fontId="14" fillId="33" borderId="0" xfId="0" applyNumberFormat="1" applyFont="1" applyFill="1" applyBorder="1"/>
    <xf numFmtId="165" fontId="7" fillId="33" borderId="21" xfId="28" applyNumberFormat="1" applyFont="1" applyFill="1" applyBorder="1"/>
    <xf numFmtId="165" fontId="7" fillId="33" borderId="12" xfId="28" applyNumberFormat="1" applyFont="1" applyFill="1" applyBorder="1"/>
    <xf numFmtId="165" fontId="14" fillId="33" borderId="24" xfId="28" applyNumberFormat="1" applyFont="1" applyFill="1" applyBorder="1"/>
    <xf numFmtId="166" fontId="7" fillId="33" borderId="0" xfId="28" applyNumberFormat="1" applyFont="1" applyFill="1"/>
    <xf numFmtId="0" fontId="14" fillId="33" borderId="0" xfId="0" applyFont="1" applyFill="1" applyBorder="1" applyAlignment="1">
      <alignment horizontal="center" vertical="top" wrapText="1"/>
    </xf>
    <xf numFmtId="165" fontId="7" fillId="33" borderId="0" xfId="28" applyNumberFormat="1" applyFont="1" applyFill="1"/>
    <xf numFmtId="0" fontId="44" fillId="33" borderId="0" xfId="0" applyFont="1" applyFill="1"/>
    <xf numFmtId="166" fontId="14" fillId="33" borderId="0" xfId="28" applyNumberFormat="1" applyFont="1" applyFill="1" applyBorder="1" applyAlignment="1">
      <alignment horizontal="center" wrapText="1"/>
    </xf>
    <xf numFmtId="165" fontId="14" fillId="33" borderId="0" xfId="0" applyNumberFormat="1" applyFont="1" applyFill="1" applyBorder="1"/>
    <xf numFmtId="0" fontId="44" fillId="33" borderId="0" xfId="0" applyFont="1" applyFill="1" applyAlignment="1">
      <alignment vertical="top"/>
    </xf>
    <xf numFmtId="165" fontId="14" fillId="33" borderId="33" xfId="0" applyNumberFormat="1" applyFont="1" applyFill="1" applyBorder="1"/>
    <xf numFmtId="166" fontId="14" fillId="33" borderId="0" xfId="28" applyNumberFormat="1" applyFont="1" applyFill="1" applyBorder="1"/>
    <xf numFmtId="166" fontId="14" fillId="33" borderId="0" xfId="28" applyNumberFormat="1" applyFont="1" applyFill="1"/>
    <xf numFmtId="0" fontId="17" fillId="33" borderId="0" xfId="0" applyNumberFormat="1" applyFont="1" applyFill="1" applyBorder="1" applyAlignment="1"/>
    <xf numFmtId="0" fontId="7" fillId="33" borderId="0" xfId="0" applyNumberFormat="1" applyFont="1" applyFill="1"/>
    <xf numFmtId="0" fontId="7" fillId="33" borderId="0" xfId="0" applyNumberFormat="1" applyFont="1" applyFill="1" applyBorder="1"/>
    <xf numFmtId="0" fontId="15" fillId="33" borderId="0" xfId="28" applyNumberFormat="1" applyFont="1" applyFill="1"/>
    <xf numFmtId="165" fontId="7" fillId="33" borderId="33" xfId="28" applyNumberFormat="1" applyFont="1" applyFill="1" applyBorder="1"/>
    <xf numFmtId="0" fontId="7" fillId="33" borderId="0" xfId="28" applyNumberFormat="1" applyFont="1" applyFill="1"/>
    <xf numFmtId="0" fontId="15" fillId="33" borderId="0" xfId="0" applyNumberFormat="1" applyFont="1" applyFill="1" applyBorder="1"/>
    <xf numFmtId="0" fontId="7" fillId="33" borderId="0" xfId="0" applyFont="1" applyFill="1" applyBorder="1" applyAlignment="1">
      <alignment vertical="top" wrapText="1"/>
    </xf>
    <xf numFmtId="165" fontId="7" fillId="33" borderId="35" xfId="28" applyNumberFormat="1" applyFont="1" applyFill="1" applyBorder="1"/>
    <xf numFmtId="165" fontId="7" fillId="33" borderId="0" xfId="0" applyNumberFormat="1" applyFont="1" applyFill="1"/>
    <xf numFmtId="166" fontId="7" fillId="33" borderId="0" xfId="0" applyNumberFormat="1" applyFont="1" applyFill="1"/>
    <xf numFmtId="0" fontId="7" fillId="33" borderId="0" xfId="0" quotePrefix="1" applyFont="1" applyFill="1"/>
    <xf numFmtId="165" fontId="7" fillId="33" borderId="13" xfId="0" applyNumberFormat="1" applyFont="1" applyFill="1" applyBorder="1"/>
    <xf numFmtId="0" fontId="7" fillId="33" borderId="0" xfId="0" applyFont="1" applyFill="1" applyAlignment="1"/>
    <xf numFmtId="0" fontId="72" fillId="33" borderId="0" xfId="36" quotePrefix="1" applyFont="1" applyFill="1" applyAlignment="1" applyProtection="1">
      <alignment horizontal="center"/>
    </xf>
    <xf numFmtId="0" fontId="7" fillId="33" borderId="0" xfId="28" applyNumberFormat="1" applyFont="1" applyFill="1" applyBorder="1"/>
    <xf numFmtId="165" fontId="7" fillId="33" borderId="0" xfId="0" applyNumberFormat="1" applyFont="1" applyFill="1" applyBorder="1"/>
    <xf numFmtId="0" fontId="7" fillId="33" borderId="0" xfId="0" applyFont="1" applyFill="1" applyAlignment="1">
      <alignment horizontal="left" wrapText="1"/>
    </xf>
    <xf numFmtId="165" fontId="7" fillId="33" borderId="33" xfId="0" applyNumberFormat="1" applyFont="1" applyFill="1" applyBorder="1"/>
    <xf numFmtId="164" fontId="7" fillId="0" borderId="0" xfId="28" applyFont="1"/>
    <xf numFmtId="164" fontId="7" fillId="0" borderId="0" xfId="0" applyNumberFormat="1" applyFont="1"/>
    <xf numFmtId="0" fontId="14" fillId="33" borderId="0" xfId="0" applyFont="1" applyFill="1" applyBorder="1" applyAlignment="1">
      <alignment horizontal="center"/>
    </xf>
    <xf numFmtId="0" fontId="14" fillId="33" borderId="11" xfId="0" applyFont="1" applyFill="1" applyBorder="1" applyAlignment="1">
      <alignment horizontal="center"/>
    </xf>
    <xf numFmtId="0" fontId="14" fillId="33" borderId="15" xfId="0" applyFont="1" applyFill="1" applyBorder="1" applyAlignment="1">
      <alignment horizontal="center" vertical="center" wrapText="1"/>
    </xf>
    <xf numFmtId="0" fontId="18" fillId="26" borderId="0" xfId="36" applyFill="1" applyAlignment="1" applyProtection="1">
      <alignment horizontal="left"/>
    </xf>
    <xf numFmtId="166" fontId="7" fillId="33" borderId="13" xfId="28" applyNumberFormat="1" applyFont="1" applyFill="1" applyBorder="1"/>
    <xf numFmtId="0" fontId="15" fillId="33" borderId="0" xfId="0" applyFont="1" applyFill="1" applyAlignment="1">
      <alignment horizontal="left" wrapText="1"/>
    </xf>
    <xf numFmtId="0" fontId="7" fillId="33" borderId="0" xfId="0" applyFont="1" applyFill="1" applyAlignment="1">
      <alignment wrapText="1"/>
    </xf>
    <xf numFmtId="165" fontId="7" fillId="33" borderId="0" xfId="28" applyNumberFormat="1" applyFont="1" applyFill="1" applyBorder="1" applyAlignment="1">
      <alignment horizontal="right"/>
    </xf>
    <xf numFmtId="3" fontId="7" fillId="25" borderId="0" xfId="0" quotePrefix="1" applyNumberFormat="1" applyFont="1" applyFill="1" applyAlignment="1">
      <alignment horizontal="left"/>
    </xf>
    <xf numFmtId="3" fontId="20" fillId="26" borderId="0" xfId="0" quotePrefix="1" applyNumberFormat="1" applyFont="1" applyFill="1" applyAlignment="1">
      <alignment horizontal="left"/>
    </xf>
    <xf numFmtId="0" fontId="24" fillId="30" borderId="0" xfId="0" applyFont="1" applyFill="1" applyAlignment="1">
      <alignment horizontal="left"/>
    </xf>
    <xf numFmtId="0" fontId="7" fillId="33" borderId="25" xfId="0" applyFont="1" applyFill="1" applyBorder="1"/>
    <xf numFmtId="0" fontId="7" fillId="0" borderId="0" xfId="46" applyFont="1" applyAlignment="1"/>
    <xf numFmtId="0" fontId="7" fillId="33" borderId="36" xfId="0" applyFont="1" applyFill="1" applyBorder="1"/>
    <xf numFmtId="166" fontId="14" fillId="33" borderId="36" xfId="28" applyNumberFormat="1" applyFont="1" applyFill="1" applyBorder="1" applyAlignment="1">
      <alignment horizontal="center"/>
    </xf>
    <xf numFmtId="0" fontId="14" fillId="33" borderId="36" xfId="0" quotePrefix="1" applyFont="1" applyFill="1" applyBorder="1" applyAlignment="1">
      <alignment horizontal="center"/>
    </xf>
    <xf numFmtId="0" fontId="14" fillId="33" borderId="36" xfId="0" applyFont="1" applyFill="1" applyBorder="1" applyAlignment="1">
      <alignment horizontal="center"/>
    </xf>
    <xf numFmtId="0" fontId="0" fillId="33" borderId="42" xfId="0" applyFill="1" applyBorder="1"/>
    <xf numFmtId="0" fontId="0" fillId="33" borderId="36" xfId="0" applyFill="1" applyBorder="1"/>
    <xf numFmtId="0" fontId="14" fillId="33" borderId="36" xfId="0" applyFont="1" applyFill="1" applyBorder="1"/>
    <xf numFmtId="0" fontId="14" fillId="33" borderId="43" xfId="0" quotePrefix="1" applyFont="1" applyFill="1" applyBorder="1" applyAlignment="1">
      <alignment horizontal="center"/>
    </xf>
    <xf numFmtId="0" fontId="7" fillId="33" borderId="42" xfId="0" applyFont="1" applyFill="1" applyBorder="1"/>
    <xf numFmtId="0" fontId="7" fillId="33" borderId="11" xfId="0" applyFont="1" applyFill="1" applyBorder="1"/>
    <xf numFmtId="3" fontId="7" fillId="33" borderId="0" xfId="0" applyNumberFormat="1" applyFont="1" applyFill="1"/>
    <xf numFmtId="0" fontId="7" fillId="33" borderId="0" xfId="0" applyFont="1" applyFill="1" applyBorder="1" applyAlignment="1">
      <alignment wrapText="1"/>
    </xf>
    <xf numFmtId="165" fontId="7" fillId="33" borderId="11" xfId="0" applyNumberFormat="1" applyFont="1" applyFill="1" applyBorder="1"/>
    <xf numFmtId="0" fontId="7" fillId="33" borderId="12" xfId="0" applyFont="1" applyFill="1" applyBorder="1"/>
    <xf numFmtId="0" fontId="7" fillId="33" borderId="13" xfId="0" applyFont="1" applyFill="1" applyBorder="1"/>
    <xf numFmtId="166" fontId="7" fillId="33" borderId="14" xfId="28" applyNumberFormat="1" applyFont="1" applyFill="1" applyBorder="1"/>
    <xf numFmtId="0" fontId="7" fillId="33" borderId="0" xfId="0" applyFont="1" applyFill="1" applyBorder="1" applyAlignment="1">
      <alignment vertical="center" wrapText="1"/>
    </xf>
    <xf numFmtId="0" fontId="14" fillId="33" borderId="0" xfId="0" applyFont="1" applyFill="1" applyAlignment="1">
      <alignment horizontal="center"/>
    </xf>
    <xf numFmtId="0" fontId="14" fillId="33" borderId="0" xfId="0" applyFont="1" applyFill="1" applyBorder="1" applyAlignment="1">
      <alignment horizontal="center"/>
    </xf>
    <xf numFmtId="0" fontId="14" fillId="33" borderId="11" xfId="0" applyFont="1" applyFill="1" applyBorder="1" applyAlignment="1">
      <alignment horizontal="center"/>
    </xf>
    <xf numFmtId="0" fontId="14" fillId="0" borderId="0" xfId="0" applyFont="1" applyFill="1" applyBorder="1" applyAlignment="1">
      <alignment horizontal="center"/>
    </xf>
    <xf numFmtId="0" fontId="14" fillId="0" borderId="0" xfId="0" applyFont="1" applyAlignment="1">
      <alignment horizontal="center"/>
    </xf>
    <xf numFmtId="0" fontId="7" fillId="33" borderId="28" xfId="0" applyFont="1" applyFill="1" applyBorder="1"/>
    <xf numFmtId="0" fontId="7" fillId="33" borderId="29" xfId="0" applyFont="1" applyFill="1" applyBorder="1"/>
    <xf numFmtId="0" fontId="7" fillId="33" borderId="26" xfId="0" applyFont="1" applyFill="1" applyBorder="1"/>
    <xf numFmtId="0" fontId="7" fillId="33" borderId="27" xfId="0" applyFont="1" applyFill="1" applyBorder="1"/>
    <xf numFmtId="0" fontId="7" fillId="33" borderId="31" xfId="0" applyFont="1" applyFill="1" applyBorder="1"/>
    <xf numFmtId="0" fontId="69" fillId="33" borderId="29" xfId="64" applyFont="1" applyFill="1" applyBorder="1"/>
    <xf numFmtId="0" fontId="68" fillId="33" borderId="29" xfId="64" applyFont="1" applyFill="1" applyBorder="1"/>
    <xf numFmtId="0" fontId="68" fillId="33" borderId="32" xfId="64" applyFont="1" applyFill="1" applyBorder="1"/>
    <xf numFmtId="0" fontId="68" fillId="0" borderId="0" xfId="64" applyFont="1"/>
    <xf numFmtId="0" fontId="69" fillId="33" borderId="0" xfId="64" applyFont="1" applyFill="1" applyBorder="1"/>
    <xf numFmtId="0" fontId="68" fillId="33" borderId="0" xfId="64" applyFont="1" applyFill="1" applyBorder="1"/>
    <xf numFmtId="0" fontId="68" fillId="33" borderId="27" xfId="64" applyFont="1" applyFill="1" applyBorder="1"/>
    <xf numFmtId="0" fontId="69" fillId="33" borderId="26" xfId="64" applyFont="1" applyFill="1" applyBorder="1"/>
    <xf numFmtId="0" fontId="69" fillId="33" borderId="41" xfId="64" applyFont="1" applyFill="1" applyBorder="1"/>
    <xf numFmtId="0" fontId="69" fillId="33" borderId="36" xfId="64" applyFont="1" applyFill="1" applyBorder="1"/>
    <xf numFmtId="0" fontId="69" fillId="33" borderId="38" xfId="64" applyFont="1" applyFill="1" applyBorder="1"/>
    <xf numFmtId="0" fontId="68" fillId="0" borderId="0" xfId="64" applyFont="1" applyBorder="1"/>
    <xf numFmtId="0" fontId="68" fillId="33" borderId="26" xfId="64" applyFont="1" applyFill="1" applyBorder="1"/>
    <xf numFmtId="0" fontId="69" fillId="33" borderId="20" xfId="64" applyFont="1" applyFill="1" applyBorder="1"/>
    <xf numFmtId="0" fontId="69" fillId="33" borderId="37" xfId="64" applyFont="1" applyFill="1" applyBorder="1"/>
    <xf numFmtId="0" fontId="69" fillId="33" borderId="20" xfId="64" applyFont="1" applyFill="1" applyBorder="1" applyAlignment="1">
      <alignment vertical="top"/>
    </xf>
    <xf numFmtId="0" fontId="69" fillId="33" borderId="20" xfId="64" applyFont="1" applyFill="1" applyBorder="1" applyAlignment="1">
      <alignment wrapText="1"/>
    </xf>
    <xf numFmtId="0" fontId="69" fillId="33" borderId="20" xfId="64" applyFont="1" applyFill="1" applyBorder="1" applyAlignment="1">
      <alignment vertical="top" wrapText="1"/>
    </xf>
    <xf numFmtId="0" fontId="69" fillId="33" borderId="37" xfId="64" applyFont="1" applyFill="1" applyBorder="1" applyAlignment="1">
      <alignment vertical="top" wrapText="1"/>
    </xf>
    <xf numFmtId="4" fontId="68" fillId="33" borderId="0" xfId="64" applyNumberFormat="1" applyFont="1" applyFill="1" applyBorder="1"/>
    <xf numFmtId="4" fontId="68" fillId="33" borderId="27" xfId="64" applyNumberFormat="1" applyFont="1" applyFill="1" applyBorder="1"/>
    <xf numFmtId="4" fontId="68" fillId="33" borderId="13" xfId="64" applyNumberFormat="1" applyFont="1" applyFill="1" applyBorder="1"/>
    <xf numFmtId="4" fontId="69" fillId="33" borderId="36" xfId="64" applyNumberFormat="1" applyFont="1" applyFill="1" applyBorder="1"/>
    <xf numFmtId="164" fontId="69" fillId="33" borderId="36" xfId="64" applyNumberFormat="1" applyFont="1" applyFill="1" applyBorder="1"/>
    <xf numFmtId="0" fontId="69" fillId="33" borderId="37" xfId="64" applyFont="1" applyFill="1" applyBorder="1" applyAlignment="1">
      <alignment vertical="top"/>
    </xf>
    <xf numFmtId="164" fontId="68" fillId="33" borderId="0" xfId="64" applyNumberFormat="1" applyFont="1" applyFill="1" applyBorder="1"/>
    <xf numFmtId="164" fontId="68" fillId="33" borderId="27" xfId="64" applyNumberFormat="1" applyFont="1" applyFill="1" applyBorder="1"/>
    <xf numFmtId="164" fontId="68" fillId="0" borderId="0" xfId="64" applyNumberFormat="1" applyFont="1"/>
    <xf numFmtId="0" fontId="68" fillId="33" borderId="26" xfId="64" applyFont="1" applyFill="1" applyBorder="1" applyAlignment="1"/>
    <xf numFmtId="0" fontId="68" fillId="33" borderId="30" xfId="64" applyFont="1" applyFill="1" applyBorder="1"/>
    <xf numFmtId="0" fontId="69" fillId="33" borderId="20" xfId="64" applyFont="1" applyFill="1" applyBorder="1" applyAlignment="1">
      <alignment horizontal="right" wrapText="1"/>
    </xf>
    <xf numFmtId="0" fontId="69" fillId="33" borderId="20" xfId="64" applyFont="1" applyFill="1" applyBorder="1" applyAlignment="1">
      <alignment horizontal="right" vertical="top"/>
    </xf>
    <xf numFmtId="0" fontId="81" fillId="33" borderId="0" xfId="0" applyFont="1" applyFill="1" applyAlignment="1">
      <alignment vertical="center" wrapText="1"/>
    </xf>
    <xf numFmtId="0" fontId="82" fillId="33" borderId="0" xfId="0" applyFont="1" applyFill="1" applyAlignment="1">
      <alignment vertical="center" wrapText="1"/>
    </xf>
    <xf numFmtId="0" fontId="80" fillId="33" borderId="0" xfId="0" applyFont="1" applyFill="1" applyAlignment="1">
      <alignment vertical="center" wrapText="1"/>
    </xf>
    <xf numFmtId="0" fontId="83" fillId="33" borderId="0" xfId="0" applyFont="1" applyFill="1" applyAlignment="1">
      <alignment vertical="center" wrapText="1"/>
    </xf>
    <xf numFmtId="0" fontId="83" fillId="33" borderId="0" xfId="0" applyFont="1" applyFill="1" applyAlignment="1">
      <alignment vertical="center"/>
    </xf>
    <xf numFmtId="0" fontId="80" fillId="33" borderId="0" xfId="0" applyFont="1" applyFill="1" applyAlignment="1">
      <alignment vertical="center"/>
    </xf>
    <xf numFmtId="0" fontId="14" fillId="0" borderId="16" xfId="0" applyFont="1" applyFill="1" applyBorder="1" applyAlignment="1">
      <alignment vertical="center"/>
    </xf>
    <xf numFmtId="0" fontId="14" fillId="0" borderId="2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Alignment="1">
      <alignment horizontal="center" vertical="center" wrapText="1"/>
    </xf>
    <xf numFmtId="0" fontId="0" fillId="0" borderId="10" xfId="0" applyFill="1" applyBorder="1"/>
    <xf numFmtId="0" fontId="0" fillId="0" borderId="0" xfId="0" applyFill="1" applyBorder="1"/>
    <xf numFmtId="0" fontId="7" fillId="0" borderId="21" xfId="0" applyFont="1" applyFill="1" applyBorder="1" applyAlignment="1">
      <alignment horizontal="center"/>
    </xf>
    <xf numFmtId="0" fontId="14" fillId="0" borderId="23" xfId="0" applyFont="1" applyFill="1" applyBorder="1" applyAlignment="1">
      <alignment horizontal="center"/>
    </xf>
    <xf numFmtId="0" fontId="14" fillId="0" borderId="21" xfId="0" applyFont="1" applyFill="1" applyBorder="1" applyAlignment="1">
      <alignment horizontal="center"/>
    </xf>
    <xf numFmtId="0" fontId="7" fillId="0" borderId="10" xfId="0" applyFont="1" applyFill="1" applyBorder="1"/>
    <xf numFmtId="165" fontId="7" fillId="0" borderId="0" xfId="0" applyNumberFormat="1" applyFont="1" applyFill="1" applyBorder="1"/>
    <xf numFmtId="165" fontId="0" fillId="0" borderId="10" xfId="0" applyNumberFormat="1" applyFill="1" applyBorder="1"/>
    <xf numFmtId="165" fontId="0" fillId="0" borderId="0" xfId="0" applyNumberFormat="1" applyFill="1" applyBorder="1"/>
    <xf numFmtId="165" fontId="0" fillId="0" borderId="11" xfId="0" applyNumberFormat="1" applyFill="1" applyBorder="1"/>
    <xf numFmtId="165" fontId="0" fillId="0" borderId="0" xfId="0" applyNumberFormat="1" applyFill="1"/>
    <xf numFmtId="0" fontId="14" fillId="0" borderId="10" xfId="0" applyFont="1" applyFill="1" applyBorder="1"/>
    <xf numFmtId="0" fontId="14" fillId="0" borderId="12" xfId="0" applyFont="1" applyFill="1" applyBorder="1"/>
    <xf numFmtId="165" fontId="0" fillId="0" borderId="33" xfId="0" applyNumberFormat="1" applyFill="1" applyBorder="1"/>
    <xf numFmtId="0" fontId="0" fillId="0" borderId="0" xfId="0" applyFont="1" applyFill="1" applyBorder="1"/>
    <xf numFmtId="0" fontId="54" fillId="0" borderId="24" xfId="50" applyNumberFormat="1" applyFont="1" applyFill="1" applyBorder="1" applyAlignment="1">
      <alignment horizontal="left"/>
    </xf>
    <xf numFmtId="0" fontId="54" fillId="0" borderId="23" xfId="50" applyNumberFormat="1" applyFont="1" applyFill="1" applyBorder="1" applyAlignment="1">
      <alignment horizontal="right"/>
    </xf>
    <xf numFmtId="0" fontId="78" fillId="0" borderId="0" xfId="0" applyFont="1"/>
    <xf numFmtId="0" fontId="84" fillId="0" borderId="0" xfId="50" applyNumberFormat="1" applyFont="1" applyFill="1" applyBorder="1" applyAlignment="1">
      <alignment horizontal="left"/>
    </xf>
    <xf numFmtId="0" fontId="84" fillId="0" borderId="11" xfId="50" applyNumberFormat="1" applyFont="1" applyFill="1" applyBorder="1" applyAlignment="1">
      <alignment horizontal="left"/>
    </xf>
    <xf numFmtId="0" fontId="84" fillId="0" borderId="13" xfId="50" applyNumberFormat="1" applyFont="1" applyFill="1" applyBorder="1" applyAlignment="1">
      <alignment horizontal="left"/>
    </xf>
    <xf numFmtId="0" fontId="84" fillId="0" borderId="14" xfId="50" applyNumberFormat="1" applyFont="1" applyFill="1" applyBorder="1" applyAlignment="1">
      <alignment horizontal="left"/>
    </xf>
    <xf numFmtId="169" fontId="54" fillId="0" borderId="44" xfId="50" applyNumberFormat="1" applyFont="1" applyFill="1" applyBorder="1" applyAlignment="1" applyProtection="1"/>
    <xf numFmtId="169" fontId="54" fillId="0" borderId="0" xfId="50" applyNumberFormat="1" applyFont="1" applyAlignment="1" applyProtection="1"/>
    <xf numFmtId="169" fontId="84" fillId="0" borderId="0" xfId="50" applyNumberFormat="1" applyFont="1" applyBorder="1" applyAlignment="1" applyProtection="1"/>
    <xf numFmtId="0" fontId="84" fillId="0" borderId="0" xfId="0" applyFont="1" applyFill="1" applyBorder="1" applyAlignment="1">
      <alignment horizontal="center"/>
    </xf>
    <xf numFmtId="0" fontId="79" fillId="0" borderId="21" xfId="0" applyFont="1" applyBorder="1" applyAlignment="1">
      <alignment vertical="center"/>
    </xf>
    <xf numFmtId="0" fontId="79" fillId="0" borderId="24" xfId="0" applyFont="1" applyBorder="1" applyAlignment="1">
      <alignment horizontal="center" vertical="center" wrapText="1"/>
    </xf>
    <xf numFmtId="0" fontId="78" fillId="0" borderId="24" xfId="0" applyFont="1" applyBorder="1" applyAlignment="1">
      <alignment vertical="center"/>
    </xf>
    <xf numFmtId="0" fontId="78" fillId="0" borderId="24" xfId="0" applyFont="1" applyBorder="1"/>
    <xf numFmtId="0" fontId="79" fillId="0" borderId="23" xfId="0" applyFont="1" applyBorder="1" applyAlignment="1">
      <alignment horizontal="center" vertical="center" wrapText="1"/>
    </xf>
    <xf numFmtId="0" fontId="78" fillId="0" borderId="12" xfId="0" applyFont="1" applyBorder="1"/>
    <xf numFmtId="0" fontId="79" fillId="0" borderId="13" xfId="0" applyFont="1" applyBorder="1" applyAlignment="1">
      <alignment horizontal="center"/>
    </xf>
    <xf numFmtId="0" fontId="79" fillId="0" borderId="14" xfId="0" applyFont="1" applyBorder="1" applyAlignment="1">
      <alignment horizontal="center"/>
    </xf>
    <xf numFmtId="0" fontId="79" fillId="0" borderId="0" xfId="0" applyFont="1"/>
    <xf numFmtId="170" fontId="78" fillId="0" borderId="0" xfId="28" applyNumberFormat="1" applyFont="1"/>
    <xf numFmtId="171" fontId="78" fillId="0" borderId="0" xfId="28" applyNumberFormat="1" applyFont="1" applyFill="1"/>
    <xf numFmtId="171" fontId="78" fillId="0" borderId="0" xfId="28" applyNumberFormat="1" applyFont="1"/>
    <xf numFmtId="170" fontId="78" fillId="0" borderId="0" xfId="0" applyNumberFormat="1" applyFont="1"/>
    <xf numFmtId="172" fontId="78" fillId="0" borderId="0" xfId="28" applyNumberFormat="1" applyFont="1"/>
    <xf numFmtId="171" fontId="78" fillId="0" borderId="24" xfId="28" applyNumberFormat="1" applyFont="1" applyBorder="1"/>
    <xf numFmtId="171" fontId="78" fillId="0" borderId="0" xfId="28" applyNumberFormat="1" applyFont="1" applyBorder="1"/>
    <xf numFmtId="170" fontId="78" fillId="0" borderId="35" xfId="28" applyNumberFormat="1" applyFont="1" applyBorder="1"/>
    <xf numFmtId="170" fontId="78" fillId="0" borderId="0" xfId="28" applyNumberFormat="1" applyFont="1" applyBorder="1"/>
    <xf numFmtId="0" fontId="78" fillId="0" borderId="0" xfId="0" applyFont="1" applyBorder="1"/>
    <xf numFmtId="0" fontId="14" fillId="32" borderId="0" xfId="0" applyFont="1" applyFill="1"/>
    <xf numFmtId="0" fontId="14" fillId="33" borderId="0" xfId="0" applyFont="1" applyFill="1" applyBorder="1" applyAlignment="1">
      <alignment horizontal="center"/>
    </xf>
    <xf numFmtId="0" fontId="14" fillId="33" borderId="0" xfId="0" applyFont="1" applyFill="1" applyAlignment="1">
      <alignment horizontal="center"/>
    </xf>
    <xf numFmtId="0" fontId="74" fillId="33" borderId="10" xfId="0" applyFont="1" applyFill="1" applyBorder="1"/>
    <xf numFmtId="0" fontId="14" fillId="33" borderId="26" xfId="0" applyFont="1" applyFill="1" applyBorder="1" applyAlignment="1">
      <alignment horizontal="left"/>
    </xf>
    <xf numFmtId="0" fontId="74" fillId="33" borderId="0" xfId="0" applyFont="1" applyFill="1"/>
    <xf numFmtId="165" fontId="7" fillId="33" borderId="16" xfId="28" applyNumberFormat="1" applyFont="1" applyFill="1" applyBorder="1"/>
    <xf numFmtId="165" fontId="7" fillId="33" borderId="15" xfId="28" applyNumberFormat="1" applyFont="1" applyFill="1" applyBorder="1"/>
    <xf numFmtId="0" fontId="7" fillId="33" borderId="28" xfId="46" applyFill="1" applyBorder="1"/>
    <xf numFmtId="0" fontId="75" fillId="33" borderId="29" xfId="66" applyFont="1" applyFill="1" applyBorder="1"/>
    <xf numFmtId="3" fontId="74" fillId="33" borderId="29" xfId="46" applyNumberFormat="1" applyFont="1" applyFill="1" applyBorder="1"/>
    <xf numFmtId="3" fontId="7" fillId="33" borderId="29" xfId="46" applyNumberFormat="1" applyFill="1" applyBorder="1"/>
    <xf numFmtId="0" fontId="74" fillId="33" borderId="32" xfId="46" applyFont="1" applyFill="1" applyBorder="1"/>
    <xf numFmtId="0" fontId="7" fillId="0" borderId="0" xfId="46"/>
    <xf numFmtId="0" fontId="7" fillId="33" borderId="26" xfId="46" applyFill="1" applyBorder="1"/>
    <xf numFmtId="0" fontId="70" fillId="33" borderId="0" xfId="66" applyFont="1" applyFill="1" applyBorder="1"/>
    <xf numFmtId="3" fontId="74" fillId="33" borderId="0" xfId="46" applyNumberFormat="1" applyFont="1" applyFill="1" applyBorder="1"/>
    <xf numFmtId="3" fontId="7" fillId="33" borderId="0" xfId="46" applyNumberFormat="1" applyFill="1" applyBorder="1"/>
    <xf numFmtId="0" fontId="74" fillId="33" borderId="27" xfId="46" applyFont="1" applyFill="1" applyBorder="1"/>
    <xf numFmtId="0" fontId="70" fillId="33" borderId="30" xfId="46" applyFont="1" applyFill="1" applyBorder="1"/>
    <xf numFmtId="3" fontId="7" fillId="33" borderId="25" xfId="46" applyNumberFormat="1" applyFill="1" applyBorder="1"/>
    <xf numFmtId="3" fontId="74" fillId="33" borderId="25" xfId="46" applyNumberFormat="1" applyFont="1" applyFill="1" applyBorder="1"/>
    <xf numFmtId="0" fontId="74" fillId="33" borderId="31" xfId="46" applyFont="1" applyFill="1" applyBorder="1"/>
    <xf numFmtId="0" fontId="14" fillId="33" borderId="30" xfId="46" applyFont="1" applyFill="1" applyBorder="1"/>
    <xf numFmtId="3" fontId="14" fillId="33" borderId="25" xfId="46" applyNumberFormat="1" applyFont="1" applyFill="1" applyBorder="1"/>
    <xf numFmtId="3" fontId="67" fillId="33" borderId="25" xfId="46" applyNumberFormat="1" applyFont="1" applyFill="1" applyBorder="1"/>
    <xf numFmtId="0" fontId="67" fillId="33" borderId="31" xfId="46" applyFont="1" applyFill="1" applyBorder="1"/>
    <xf numFmtId="0" fontId="14" fillId="33" borderId="26" xfId="46" applyFont="1" applyFill="1" applyBorder="1"/>
    <xf numFmtId="3" fontId="14" fillId="33" borderId="0" xfId="46" applyNumberFormat="1" applyFont="1" applyFill="1" applyBorder="1" applyAlignment="1">
      <alignment horizontal="center"/>
    </xf>
    <xf numFmtId="3" fontId="14" fillId="33" borderId="0" xfId="46" applyNumberFormat="1" applyFont="1" applyFill="1" applyBorder="1" applyAlignment="1">
      <alignment horizontal="center" wrapText="1"/>
    </xf>
    <xf numFmtId="3" fontId="67" fillId="33" borderId="0" xfId="46" applyNumberFormat="1" applyFont="1" applyFill="1" applyBorder="1" applyAlignment="1">
      <alignment horizontal="center"/>
    </xf>
    <xf numFmtId="0" fontId="67" fillId="33" borderId="27" xfId="46" applyFont="1" applyFill="1" applyBorder="1" applyAlignment="1">
      <alignment horizontal="center"/>
    </xf>
    <xf numFmtId="3" fontId="14" fillId="33" borderId="25" xfId="46" applyNumberFormat="1" applyFont="1" applyFill="1" applyBorder="1" applyAlignment="1">
      <alignment horizontal="center"/>
    </xf>
    <xf numFmtId="3" fontId="67" fillId="33" borderId="25" xfId="46" applyNumberFormat="1" applyFont="1" applyFill="1" applyBorder="1" applyAlignment="1">
      <alignment horizontal="center"/>
    </xf>
    <xf numFmtId="0" fontId="67" fillId="33" borderId="31" xfId="46" applyFont="1" applyFill="1" applyBorder="1" applyAlignment="1">
      <alignment horizontal="center"/>
    </xf>
    <xf numFmtId="3" fontId="7" fillId="33" borderId="0" xfId="46" applyNumberFormat="1" applyFill="1" applyBorder="1" applyAlignment="1">
      <alignment horizontal="right" vertical="center"/>
    </xf>
    <xf numFmtId="3" fontId="74" fillId="33" borderId="0" xfId="46" applyNumberFormat="1" applyFont="1" applyFill="1" applyBorder="1" applyAlignment="1">
      <alignment horizontal="right" vertical="center"/>
    </xf>
    <xf numFmtId="0" fontId="74" fillId="33" borderId="27" xfId="46" applyFont="1" applyFill="1" applyBorder="1" applyAlignment="1">
      <alignment horizontal="right" vertical="center"/>
    </xf>
    <xf numFmtId="0" fontId="70" fillId="33" borderId="26" xfId="46" applyFont="1" applyFill="1" applyBorder="1"/>
    <xf numFmtId="3" fontId="7" fillId="33" borderId="25" xfId="46" applyNumberFormat="1" applyFill="1" applyBorder="1" applyAlignment="1">
      <alignment horizontal="right" vertical="center"/>
    </xf>
    <xf numFmtId="3" fontId="7" fillId="33" borderId="39" xfId="46" applyNumberFormat="1" applyFill="1" applyBorder="1" applyAlignment="1">
      <alignment horizontal="right" vertical="center"/>
    </xf>
    <xf numFmtId="0" fontId="74" fillId="0" borderId="0" xfId="46" applyFont="1"/>
    <xf numFmtId="0" fontId="7" fillId="33" borderId="30" xfId="46" applyFill="1" applyBorder="1"/>
    <xf numFmtId="3" fontId="7" fillId="0" borderId="0" xfId="46" applyNumberFormat="1"/>
    <xf numFmtId="3" fontId="74" fillId="0" borderId="0" xfId="46" applyNumberFormat="1" applyFont="1"/>
    <xf numFmtId="164" fontId="0" fillId="33" borderId="0" xfId="0" applyNumberFormat="1" applyFill="1"/>
    <xf numFmtId="164" fontId="69" fillId="33" borderId="0" xfId="64" applyNumberFormat="1" applyFont="1" applyFill="1" applyBorder="1"/>
    <xf numFmtId="164" fontId="7" fillId="33" borderId="0" xfId="0" applyNumberFormat="1" applyFont="1" applyFill="1" applyBorder="1"/>
    <xf numFmtId="0" fontId="14" fillId="33" borderId="0" xfId="0" applyFont="1" applyFill="1" applyAlignment="1">
      <alignment horizontal="center"/>
    </xf>
    <xf numFmtId="0" fontId="14" fillId="33" borderId="0" xfId="0" applyFont="1" applyFill="1" applyBorder="1" applyAlignment="1">
      <alignment horizontal="center"/>
    </xf>
    <xf numFmtId="0" fontId="14" fillId="0" borderId="0" xfId="0" applyFont="1" applyAlignment="1">
      <alignment horizontal="center"/>
    </xf>
    <xf numFmtId="0" fontId="75" fillId="33" borderId="29" xfId="67" applyFont="1" applyFill="1" applyBorder="1"/>
    <xf numFmtId="0" fontId="7" fillId="33" borderId="32" xfId="46" applyFill="1" applyBorder="1"/>
    <xf numFmtId="0" fontId="70" fillId="33" borderId="0" xfId="67" applyFont="1" applyFill="1" applyBorder="1"/>
    <xf numFmtId="0" fontId="7" fillId="33" borderId="27" xfId="46" applyFill="1" applyBorder="1"/>
    <xf numFmtId="0" fontId="7" fillId="33" borderId="31" xfId="46" applyFill="1" applyBorder="1"/>
    <xf numFmtId="0" fontId="14" fillId="33" borderId="31" xfId="46" applyFont="1" applyFill="1" applyBorder="1"/>
    <xf numFmtId="0" fontId="14" fillId="33" borderId="27" xfId="46" applyFont="1" applyFill="1" applyBorder="1" applyAlignment="1">
      <alignment horizontal="center"/>
    </xf>
    <xf numFmtId="0" fontId="14" fillId="33" borderId="31" xfId="46" applyFont="1" applyFill="1" applyBorder="1" applyAlignment="1">
      <alignment horizontal="center"/>
    </xf>
    <xf numFmtId="0" fontId="7" fillId="33" borderId="27" xfId="46" applyFill="1" applyBorder="1" applyAlignment="1">
      <alignment horizontal="right" vertical="center"/>
    </xf>
    <xf numFmtId="9" fontId="7" fillId="33" borderId="0" xfId="46" applyNumberFormat="1" applyFill="1" applyBorder="1" applyAlignment="1">
      <alignment horizontal="right" vertical="center"/>
    </xf>
    <xf numFmtId="0" fontId="7" fillId="33" borderId="27" xfId="46" applyFont="1" applyFill="1" applyBorder="1" applyAlignment="1">
      <alignment horizontal="right" vertical="center"/>
    </xf>
    <xf numFmtId="9" fontId="7" fillId="33" borderId="25" xfId="46" applyNumberFormat="1" applyFill="1" applyBorder="1" applyAlignment="1">
      <alignment horizontal="right" vertical="center"/>
    </xf>
    <xf numFmtId="3" fontId="7" fillId="33" borderId="27" xfId="46" applyNumberFormat="1" applyFill="1" applyBorder="1" applyAlignment="1">
      <alignment horizontal="right" vertical="center"/>
    </xf>
    <xf numFmtId="0" fontId="7" fillId="33" borderId="31" xfId="46" applyFill="1" applyBorder="1" applyAlignment="1">
      <alignment horizontal="right" vertical="center"/>
    </xf>
    <xf numFmtId="3" fontId="7" fillId="33" borderId="40" xfId="46" applyNumberFormat="1" applyFill="1" applyBorder="1" applyAlignment="1">
      <alignment horizontal="right" vertical="center"/>
    </xf>
    <xf numFmtId="3" fontId="7" fillId="33" borderId="0" xfId="46" applyNumberFormat="1" applyFont="1" applyFill="1" applyBorder="1" applyAlignment="1">
      <alignment horizontal="right" vertical="center"/>
    </xf>
    <xf numFmtId="0" fontId="70" fillId="33" borderId="26" xfId="46" applyFont="1" applyFill="1" applyBorder="1" applyAlignment="1">
      <alignment wrapText="1"/>
    </xf>
    <xf numFmtId="0" fontId="84" fillId="0" borderId="0" xfId="46" applyFont="1" applyFill="1" applyBorder="1" applyAlignment="1">
      <alignment horizontal="left"/>
    </xf>
    <xf numFmtId="0" fontId="54" fillId="0" borderId="0" xfId="46" applyFont="1"/>
    <xf numFmtId="0" fontId="84" fillId="0" borderId="13" xfId="46" applyFont="1" applyFill="1" applyBorder="1" applyAlignment="1">
      <alignment horizontal="left"/>
    </xf>
    <xf numFmtId="0" fontId="84" fillId="0" borderId="21" xfId="46" applyFont="1" applyFill="1" applyBorder="1" applyAlignment="1">
      <alignment horizontal="center" vertical="center"/>
    </xf>
    <xf numFmtId="0" fontId="84" fillId="0" borderId="12" xfId="46" applyFont="1" applyFill="1" applyBorder="1" applyAlignment="1">
      <alignment horizontal="left" vertical="center"/>
    </xf>
    <xf numFmtId="0" fontId="84" fillId="0" borderId="48" xfId="46" applyFont="1" applyFill="1" applyBorder="1" applyAlignment="1">
      <alignment horizontal="center" vertical="top" wrapText="1"/>
    </xf>
    <xf numFmtId="0" fontId="84" fillId="0" borderId="49" xfId="46" applyFont="1" applyFill="1" applyBorder="1" applyAlignment="1">
      <alignment horizontal="center" vertical="top" wrapText="1"/>
    </xf>
    <xf numFmtId="0" fontId="84" fillId="0" borderId="50" xfId="46" applyFont="1" applyFill="1" applyBorder="1" applyAlignment="1">
      <alignment horizontal="center" vertical="top" wrapText="1"/>
    </xf>
    <xf numFmtId="0" fontId="84" fillId="0" borderId="51" xfId="46" applyFont="1" applyFill="1" applyBorder="1" applyAlignment="1">
      <alignment horizontal="center" vertical="top" wrapText="1"/>
    </xf>
    <xf numFmtId="0" fontId="84" fillId="0" borderId="10" xfId="46" applyFont="1" applyFill="1" applyBorder="1" applyAlignment="1">
      <alignment horizontal="left" vertical="center"/>
    </xf>
    <xf numFmtId="0" fontId="84" fillId="0" borderId="52" xfId="46" applyFont="1" applyFill="1" applyBorder="1" applyAlignment="1">
      <alignment horizontal="center" vertical="top" wrapText="1"/>
    </xf>
    <xf numFmtId="0" fontId="84" fillId="0" borderId="53" xfId="46" applyFont="1" applyFill="1" applyBorder="1" applyAlignment="1">
      <alignment horizontal="center" vertical="top" wrapText="1"/>
    </xf>
    <xf numFmtId="0" fontId="84" fillId="0" borderId="20" xfId="46" applyFont="1" applyFill="1" applyBorder="1" applyAlignment="1">
      <alignment horizontal="center" vertical="top" wrapText="1"/>
    </xf>
    <xf numFmtId="0" fontId="84" fillId="0" borderId="54" xfId="46" applyFont="1" applyFill="1" applyBorder="1" applyAlignment="1">
      <alignment horizontal="center" vertical="top" wrapText="1"/>
    </xf>
    <xf numFmtId="0" fontId="84" fillId="0" borderId="15" xfId="46" applyFont="1" applyFill="1" applyBorder="1" applyAlignment="1">
      <alignment horizontal="center" vertical="top" wrapText="1"/>
    </xf>
    <xf numFmtId="0" fontId="84" fillId="0" borderId="55" xfId="46" applyFont="1" applyFill="1" applyBorder="1" applyAlignment="1">
      <alignment horizontal="center" vertical="top" wrapText="1"/>
    </xf>
    <xf numFmtId="0" fontId="87" fillId="0" borderId="10" xfId="46" applyNumberFormat="1" applyFont="1" applyBorder="1"/>
    <xf numFmtId="174" fontId="84" fillId="0" borderId="19" xfId="46" applyNumberFormat="1" applyFont="1" applyFill="1" applyBorder="1" applyAlignment="1">
      <alignment horizontal="center"/>
    </xf>
    <xf numFmtId="174" fontId="84" fillId="0" borderId="23" xfId="46" applyNumberFormat="1" applyFont="1" applyFill="1" applyBorder="1" applyAlignment="1">
      <alignment horizontal="center"/>
    </xf>
    <xf numFmtId="0" fontId="84" fillId="38" borderId="23" xfId="46" applyFont="1" applyFill="1" applyBorder="1" applyAlignment="1">
      <alignment horizontal="center"/>
    </xf>
    <xf numFmtId="0" fontId="84" fillId="0" borderId="23" xfId="46" applyFont="1" applyFill="1" applyBorder="1" applyAlignment="1">
      <alignment horizontal="center"/>
    </xf>
    <xf numFmtId="0" fontId="84" fillId="38" borderId="24" xfId="46" applyFont="1" applyFill="1" applyBorder="1" applyAlignment="1">
      <alignment horizontal="center"/>
    </xf>
    <xf numFmtId="0" fontId="84" fillId="0" borderId="19" xfId="46" applyFont="1" applyFill="1" applyBorder="1" applyAlignment="1">
      <alignment horizontal="center"/>
    </xf>
    <xf numFmtId="174" fontId="54" fillId="0" borderId="23" xfId="46" applyNumberFormat="1" applyFont="1" applyFill="1" applyBorder="1" applyProtection="1">
      <protection locked="0"/>
    </xf>
    <xf numFmtId="0" fontId="88" fillId="0" borderId="10" xfId="46" applyNumberFormat="1" applyFont="1" applyFill="1" applyBorder="1" applyAlignment="1" applyProtection="1">
      <alignment horizontal="left" indent="1"/>
    </xf>
    <xf numFmtId="174" fontId="84" fillId="0" borderId="18" xfId="46" applyNumberFormat="1" applyFont="1" applyFill="1" applyBorder="1" applyProtection="1"/>
    <xf numFmtId="174" fontId="54" fillId="0" borderId="11" xfId="46" applyNumberFormat="1" applyFont="1" applyFill="1" applyBorder="1" applyProtection="1"/>
    <xf numFmtId="174" fontId="54" fillId="38" borderId="11" xfId="46" applyNumberFormat="1" applyFont="1" applyFill="1" applyBorder="1" applyProtection="1"/>
    <xf numFmtId="174" fontId="54" fillId="38" borderId="0" xfId="46" applyNumberFormat="1" applyFont="1" applyFill="1" applyBorder="1" applyProtection="1"/>
    <xf numFmtId="10" fontId="54" fillId="0" borderId="11" xfId="68" applyNumberFormat="1" applyFont="1" applyFill="1" applyBorder="1" applyProtection="1">
      <protection locked="0"/>
    </xf>
    <xf numFmtId="10" fontId="54" fillId="0" borderId="11" xfId="68" applyNumberFormat="1" applyFont="1" applyFill="1" applyBorder="1" applyProtection="1"/>
    <xf numFmtId="0" fontId="54" fillId="0" borderId="10" xfId="46" applyNumberFormat="1" applyFont="1" applyFill="1" applyBorder="1" applyAlignment="1" applyProtection="1">
      <alignment horizontal="left" indent="2"/>
    </xf>
    <xf numFmtId="174" fontId="54" fillId="0" borderId="18" xfId="46" applyNumberFormat="1" applyFont="1" applyFill="1" applyBorder="1" applyProtection="1"/>
    <xf numFmtId="174" fontId="54" fillId="38" borderId="0" xfId="46" applyNumberFormat="1" applyFont="1" applyFill="1" applyBorder="1" applyProtection="1">
      <protection locked="0"/>
    </xf>
    <xf numFmtId="174" fontId="54" fillId="0" borderId="18" xfId="46" applyNumberFormat="1" applyFont="1" applyFill="1" applyBorder="1" applyProtection="1">
      <protection locked="0"/>
    </xf>
    <xf numFmtId="174" fontId="54" fillId="0" borderId="11" xfId="46" applyNumberFormat="1" applyFont="1" applyFill="1" applyBorder="1" applyProtection="1">
      <protection locked="0"/>
    </xf>
    <xf numFmtId="174" fontId="54" fillId="38" borderId="11" xfId="46" applyNumberFormat="1" applyFont="1" applyFill="1" applyBorder="1" applyProtection="1">
      <protection locked="0"/>
    </xf>
    <xf numFmtId="174" fontId="84" fillId="0" borderId="18" xfId="28" applyNumberFormat="1" applyFont="1" applyFill="1" applyBorder="1" applyProtection="1">
      <protection locked="0"/>
    </xf>
    <xf numFmtId="174" fontId="84" fillId="0" borderId="11" xfId="28" applyNumberFormat="1" applyFont="1" applyFill="1" applyBorder="1" applyProtection="1">
      <protection locked="0"/>
    </xf>
    <xf numFmtId="174" fontId="54" fillId="38" borderId="11" xfId="28" applyNumberFormat="1" applyFont="1" applyFill="1" applyBorder="1" applyProtection="1">
      <protection locked="0"/>
    </xf>
    <xf numFmtId="174" fontId="54" fillId="38" borderId="0" xfId="28" applyNumberFormat="1" applyFont="1" applyFill="1" applyBorder="1" applyProtection="1">
      <protection locked="0"/>
    </xf>
    <xf numFmtId="174" fontId="54" fillId="0" borderId="56" xfId="46" applyNumberFormat="1" applyFont="1" applyFill="1" applyBorder="1" applyProtection="1">
      <protection locked="0"/>
    </xf>
    <xf numFmtId="0" fontId="84" fillId="0" borderId="57" xfId="46" applyNumberFormat="1" applyFont="1" applyBorder="1" applyProtection="1"/>
    <xf numFmtId="174" fontId="84" fillId="0" borderId="58" xfId="46" applyNumberFormat="1" applyFont="1" applyFill="1" applyBorder="1"/>
    <xf numFmtId="174" fontId="84" fillId="0" borderId="59" xfId="46" applyNumberFormat="1" applyFont="1" applyFill="1" applyBorder="1"/>
    <xf numFmtId="174" fontId="84" fillId="39" borderId="59" xfId="46" applyNumberFormat="1" applyFont="1" applyFill="1" applyBorder="1"/>
    <xf numFmtId="174" fontId="54" fillId="38" borderId="60" xfId="46" applyNumberFormat="1" applyFont="1" applyFill="1" applyBorder="1"/>
    <xf numFmtId="10" fontId="54" fillId="0" borderId="59" xfId="68" applyNumberFormat="1" applyFont="1" applyFill="1" applyBorder="1"/>
    <xf numFmtId="0" fontId="54" fillId="0" borderId="10" xfId="46" applyNumberFormat="1" applyFont="1" applyBorder="1" applyProtection="1"/>
    <xf numFmtId="174" fontId="54" fillId="0" borderId="0" xfId="46" applyNumberFormat="1" applyFont="1" applyFill="1" applyBorder="1" applyProtection="1">
      <protection locked="0"/>
    </xf>
    <xf numFmtId="0" fontId="87" fillId="0" borderId="10" xfId="46" applyNumberFormat="1" applyFont="1" applyBorder="1" applyProtection="1"/>
    <xf numFmtId="174" fontId="84" fillId="0" borderId="18" xfId="46" applyNumberFormat="1" applyFont="1" applyFill="1" applyBorder="1"/>
    <xf numFmtId="174" fontId="54" fillId="0" borderId="11" xfId="46" applyNumberFormat="1" applyFont="1" applyFill="1" applyBorder="1"/>
    <xf numFmtId="174" fontId="54" fillId="0" borderId="0" xfId="46" applyNumberFormat="1" applyFont="1" applyFill="1" applyBorder="1"/>
    <xf numFmtId="174" fontId="54" fillId="0" borderId="18" xfId="46" applyNumberFormat="1" applyFont="1" applyFill="1" applyBorder="1"/>
    <xf numFmtId="174" fontId="54" fillId="0" borderId="18" xfId="28" applyNumberFormat="1" applyFont="1" applyFill="1" applyBorder="1" applyProtection="1">
      <protection locked="0"/>
    </xf>
    <xf numFmtId="174" fontId="54" fillId="0" borderId="11" xfId="28" applyNumberFormat="1" applyFont="1" applyFill="1" applyBorder="1" applyProtection="1">
      <protection locked="0"/>
    </xf>
    <xf numFmtId="174" fontId="54" fillId="0" borderId="0" xfId="28" applyNumberFormat="1" applyFont="1" applyFill="1" applyBorder="1" applyProtection="1">
      <protection locked="0"/>
    </xf>
    <xf numFmtId="174" fontId="84" fillId="0" borderId="11" xfId="46" applyNumberFormat="1" applyFont="1" applyFill="1" applyBorder="1"/>
    <xf numFmtId="174" fontId="84" fillId="0" borderId="0" xfId="46" applyNumberFormat="1" applyFont="1" applyFill="1" applyBorder="1"/>
    <xf numFmtId="0" fontId="84" fillId="0" borderId="61" xfId="46" applyNumberFormat="1" applyFont="1" applyBorder="1" applyProtection="1"/>
    <xf numFmtId="175" fontId="84" fillId="0" borderId="22" xfId="46" applyNumberFormat="1" applyFont="1" applyBorder="1" applyProtection="1"/>
    <xf numFmtId="175" fontId="84" fillId="0" borderId="14" xfId="46" applyNumberFormat="1" applyFont="1" applyBorder="1" applyProtection="1"/>
    <xf numFmtId="175" fontId="84" fillId="38" borderId="14" xfId="46" applyNumberFormat="1" applyFont="1" applyFill="1" applyBorder="1" applyProtection="1"/>
    <xf numFmtId="175" fontId="84" fillId="39" borderId="14" xfId="46" applyNumberFormat="1" applyFont="1" applyFill="1" applyBorder="1" applyProtection="1"/>
    <xf numFmtId="10" fontId="84" fillId="0" borderId="14" xfId="68" applyNumberFormat="1" applyFont="1" applyBorder="1" applyProtection="1"/>
    <xf numFmtId="0" fontId="89" fillId="0" borderId="0" xfId="46" applyFont="1" applyBorder="1"/>
    <xf numFmtId="0" fontId="89" fillId="0" borderId="0" xfId="46" applyNumberFormat="1" applyFont="1" applyBorder="1" applyProtection="1"/>
    <xf numFmtId="0" fontId="54" fillId="0" borderId="0" xfId="46" applyFont="1" applyBorder="1"/>
    <xf numFmtId="0" fontId="14" fillId="33" borderId="0" xfId="0" applyFont="1" applyFill="1" applyAlignment="1">
      <alignment horizontal="center"/>
    </xf>
    <xf numFmtId="0" fontId="14" fillId="33" borderId="0" xfId="0" applyFont="1" applyFill="1" applyBorder="1" applyAlignment="1">
      <alignment horizontal="center"/>
    </xf>
    <xf numFmtId="0" fontId="7" fillId="33" borderId="0" xfId="0" applyFont="1" applyFill="1" applyAlignment="1">
      <alignment horizontal="center"/>
    </xf>
    <xf numFmtId="0" fontId="7" fillId="33" borderId="0" xfId="0" applyFont="1" applyFill="1" applyBorder="1" applyAlignment="1">
      <alignment horizontal="left" wrapText="1"/>
    </xf>
    <xf numFmtId="0" fontId="48" fillId="0" borderId="0" xfId="46" applyFont="1" applyAlignment="1">
      <alignment horizontal="center"/>
    </xf>
    <xf numFmtId="0" fontId="14" fillId="24" borderId="0" xfId="46" applyFont="1" applyFill="1" applyBorder="1" applyAlignment="1">
      <alignment horizontal="center"/>
    </xf>
    <xf numFmtId="0" fontId="14" fillId="0" borderId="0" xfId="46" applyFont="1" applyBorder="1" applyAlignment="1">
      <alignment horizontal="center"/>
    </xf>
    <xf numFmtId="3" fontId="68" fillId="33" borderId="25" xfId="46" applyNumberFormat="1" applyFont="1" applyFill="1" applyBorder="1" applyAlignment="1">
      <alignment horizontal="right" vertical="center"/>
    </xf>
    <xf numFmtId="3" fontId="68" fillId="33" borderId="31" xfId="46" applyNumberFormat="1" applyFont="1" applyFill="1" applyBorder="1" applyAlignment="1">
      <alignment horizontal="right" vertical="center"/>
    </xf>
    <xf numFmtId="3" fontId="68" fillId="33" borderId="0" xfId="46" applyNumberFormat="1" applyFont="1" applyFill="1" applyBorder="1" applyAlignment="1">
      <alignment horizontal="right" vertical="center"/>
    </xf>
    <xf numFmtId="3" fontId="68" fillId="33" borderId="27" xfId="46" applyNumberFormat="1" applyFont="1" applyFill="1" applyBorder="1" applyAlignment="1">
      <alignment horizontal="right" vertical="center"/>
    </xf>
    <xf numFmtId="3" fontId="68" fillId="33" borderId="39" xfId="46" applyNumberFormat="1" applyFont="1" applyFill="1" applyBorder="1" applyAlignment="1">
      <alignment horizontal="right" vertical="center"/>
    </xf>
    <xf numFmtId="3" fontId="69" fillId="33" borderId="0" xfId="46" applyNumberFormat="1" applyFont="1" applyFill="1" applyBorder="1" applyAlignment="1">
      <alignment horizontal="center" wrapText="1"/>
    </xf>
    <xf numFmtId="3" fontId="69" fillId="33" borderId="0" xfId="46" applyNumberFormat="1" applyFont="1" applyFill="1" applyBorder="1" applyAlignment="1">
      <alignment horizontal="center"/>
    </xf>
    <xf numFmtId="0" fontId="69" fillId="33" borderId="27" xfId="46" applyFont="1" applyFill="1" applyBorder="1" applyAlignment="1">
      <alignment horizontal="center" wrapText="1"/>
    </xf>
    <xf numFmtId="0" fontId="69" fillId="33" borderId="27" xfId="46" applyFont="1" applyFill="1" applyBorder="1" applyAlignment="1">
      <alignment horizontal="center"/>
    </xf>
    <xf numFmtId="9" fontId="68" fillId="33" borderId="0" xfId="46" applyNumberFormat="1" applyFont="1" applyFill="1" applyBorder="1" applyAlignment="1">
      <alignment horizontal="right" vertical="center"/>
    </xf>
    <xf numFmtId="9" fontId="68" fillId="33" borderId="27" xfId="46" applyNumberFormat="1" applyFont="1" applyFill="1" applyBorder="1" applyAlignment="1">
      <alignment horizontal="right" vertical="center"/>
    </xf>
    <xf numFmtId="9" fontId="68" fillId="33" borderId="25" xfId="46" applyNumberFormat="1" applyFont="1" applyFill="1" applyBorder="1" applyAlignment="1">
      <alignment horizontal="right" vertical="center"/>
    </xf>
    <xf numFmtId="9" fontId="68" fillId="33" borderId="31" xfId="46" applyNumberFormat="1" applyFont="1" applyFill="1" applyBorder="1" applyAlignment="1">
      <alignment horizontal="right" vertical="center"/>
    </xf>
    <xf numFmtId="0" fontId="68" fillId="33" borderId="27" xfId="46" applyFont="1" applyFill="1" applyBorder="1" applyAlignment="1">
      <alignment horizontal="right" vertical="center"/>
    </xf>
    <xf numFmtId="3" fontId="68" fillId="33" borderId="40" xfId="46" applyNumberFormat="1" applyFont="1" applyFill="1" applyBorder="1" applyAlignment="1">
      <alignment horizontal="right" vertical="center"/>
    </xf>
    <xf numFmtId="165" fontId="14" fillId="33" borderId="35" xfId="0" applyNumberFormat="1" applyFont="1" applyFill="1" applyBorder="1"/>
    <xf numFmtId="0" fontId="14" fillId="33" borderId="0" xfId="0" applyFont="1" applyFill="1" applyAlignment="1">
      <alignment horizontal="center"/>
    </xf>
    <xf numFmtId="0" fontId="83" fillId="33" borderId="0" xfId="0" applyFont="1" applyFill="1" applyAlignment="1">
      <alignment vertical="center"/>
    </xf>
    <xf numFmtId="0" fontId="7" fillId="33" borderId="0" xfId="0" applyFont="1" applyFill="1" applyAlignment="1">
      <alignment horizontal="center"/>
    </xf>
    <xf numFmtId="164" fontId="7" fillId="33" borderId="0" xfId="0" applyNumberFormat="1" applyFont="1" applyFill="1"/>
    <xf numFmtId="164" fontId="68" fillId="33" borderId="0" xfId="28" applyFont="1" applyFill="1" applyBorder="1"/>
    <xf numFmtId="43" fontId="7" fillId="0" borderId="0" xfId="0" applyNumberFormat="1" applyFont="1" applyBorder="1"/>
    <xf numFmtId="171" fontId="78" fillId="0" borderId="0" xfId="0" applyNumberFormat="1" applyFont="1"/>
    <xf numFmtId="0" fontId="7" fillId="33" borderId="0" xfId="0" applyFont="1" applyFill="1" applyAlignment="1">
      <alignment horizontal="left"/>
    </xf>
    <xf numFmtId="165" fontId="14" fillId="33" borderId="0" xfId="0" applyNumberFormat="1" applyFont="1" applyFill="1" applyBorder="1" applyAlignment="1">
      <alignment horizontal="center"/>
    </xf>
    <xf numFmtId="17" fontId="14" fillId="33" borderId="36" xfId="0" applyNumberFormat="1" applyFont="1" applyFill="1" applyBorder="1" applyAlignment="1">
      <alignment horizontal="center"/>
    </xf>
    <xf numFmtId="165" fontId="14" fillId="33" borderId="0" xfId="0" applyNumberFormat="1" applyFont="1" applyFill="1" applyAlignment="1">
      <alignment horizontal="center"/>
    </xf>
    <xf numFmtId="0" fontId="72" fillId="33" borderId="0" xfId="36" quotePrefix="1" applyFont="1" applyFill="1" applyAlignment="1" applyProtection="1"/>
    <xf numFmtId="0" fontId="7" fillId="33" borderId="0" xfId="0" applyFont="1" applyFill="1" applyAlignment="1">
      <alignment vertical="top"/>
    </xf>
    <xf numFmtId="165" fontId="14" fillId="33" borderId="0" xfId="0" applyNumberFormat="1" applyFont="1" applyFill="1" applyAlignment="1">
      <alignment horizontal="center" vertical="top" wrapText="1"/>
    </xf>
    <xf numFmtId="165" fontId="14" fillId="33" borderId="0" xfId="28" applyNumberFormat="1" applyFont="1" applyFill="1"/>
    <xf numFmtId="165" fontId="7" fillId="33" borderId="0" xfId="0" applyNumberFormat="1" applyFont="1" applyFill="1" applyAlignment="1"/>
    <xf numFmtId="165" fontId="14" fillId="33" borderId="0" xfId="0" applyNumberFormat="1" applyFont="1" applyFill="1"/>
    <xf numFmtId="9" fontId="7" fillId="33" borderId="0" xfId="63" quotePrefix="1" applyFont="1" applyFill="1" applyAlignment="1">
      <alignment horizontal="center"/>
    </xf>
    <xf numFmtId="165" fontId="7" fillId="33" borderId="0" xfId="0" applyNumberFormat="1" applyFont="1" applyFill="1" applyAlignment="1">
      <alignment horizontal="center"/>
    </xf>
    <xf numFmtId="165" fontId="7" fillId="33" borderId="0" xfId="0" applyNumberFormat="1" applyFont="1" applyFill="1" applyAlignment="1">
      <alignment horizontal="center" vertical="center"/>
    </xf>
    <xf numFmtId="0" fontId="7" fillId="33" borderId="0" xfId="0" applyFont="1" applyFill="1" applyAlignment="1">
      <alignment vertical="justify" wrapText="1"/>
    </xf>
    <xf numFmtId="0" fontId="72" fillId="33" borderId="0" xfId="36" applyFont="1" applyFill="1" applyAlignment="1" applyProtection="1"/>
    <xf numFmtId="0" fontId="15" fillId="33" borderId="0" xfId="0" applyFont="1" applyFill="1" applyAlignment="1">
      <alignment horizontal="justify" vertical="justify" wrapText="1"/>
    </xf>
    <xf numFmtId="0" fontId="15" fillId="33" borderId="0" xfId="0" applyFont="1" applyFill="1" applyAlignment="1">
      <alignment horizontal="justify" vertical="justify"/>
    </xf>
    <xf numFmtId="0" fontId="15" fillId="33" borderId="0" xfId="0" applyFont="1" applyFill="1" applyAlignment="1">
      <alignment horizontal="left" vertical="justify"/>
    </xf>
    <xf numFmtId="0" fontId="14" fillId="33" borderId="0" xfId="0" applyFont="1" applyFill="1" applyAlignment="1">
      <alignment horizontal="center" wrapText="1"/>
    </xf>
    <xf numFmtId="0" fontId="14" fillId="33" borderId="0" xfId="0" quotePrefix="1" applyFont="1" applyFill="1" applyAlignment="1">
      <alignment horizontal="left"/>
    </xf>
    <xf numFmtId="167" fontId="7" fillId="33" borderId="0" xfId="28" applyNumberFormat="1" applyFont="1" applyFill="1"/>
    <xf numFmtId="0" fontId="68" fillId="33" borderId="0" xfId="0" applyFont="1" applyFill="1"/>
    <xf numFmtId="167" fontId="68" fillId="33" borderId="0" xfId="28" applyNumberFormat="1" applyFont="1" applyFill="1"/>
    <xf numFmtId="165" fontId="68" fillId="33" borderId="0" xfId="28" applyNumberFormat="1" applyFont="1" applyFill="1"/>
    <xf numFmtId="173" fontId="20" fillId="33" borderId="0" xfId="40" applyNumberFormat="1" applyFont="1" applyFill="1" applyAlignment="1" applyProtection="1">
      <alignment horizontal="right" vertical="top"/>
      <protection locked="0"/>
    </xf>
    <xf numFmtId="166" fontId="72" fillId="33" borderId="0" xfId="36" quotePrefix="1" applyNumberFormat="1" applyFont="1" applyFill="1" applyAlignment="1" applyProtection="1"/>
    <xf numFmtId="0" fontId="7" fillId="33" borderId="0" xfId="0" applyFont="1" applyFill="1" applyBorder="1" applyAlignment="1">
      <alignment vertical="justify" wrapText="1"/>
    </xf>
    <xf numFmtId="17" fontId="14" fillId="33" borderId="0" xfId="0" applyNumberFormat="1" applyFont="1" applyFill="1" applyBorder="1" applyAlignment="1">
      <alignment horizontal="center"/>
    </xf>
    <xf numFmtId="165" fontId="74" fillId="33" borderId="0" xfId="28" applyNumberFormat="1" applyFont="1" applyFill="1"/>
    <xf numFmtId="0" fontId="76" fillId="33" borderId="0" xfId="0" applyFont="1" applyFill="1" applyAlignment="1">
      <alignment vertical="center"/>
    </xf>
    <xf numFmtId="0" fontId="71" fillId="33" borderId="0" xfId="0" applyFont="1" applyFill="1" applyAlignment="1">
      <alignment vertical="center"/>
    </xf>
    <xf numFmtId="0" fontId="14" fillId="33" borderId="0" xfId="0" quotePrefix="1" applyFont="1" applyFill="1"/>
    <xf numFmtId="0" fontId="7" fillId="33" borderId="0" xfId="0" quotePrefix="1" applyNumberFormat="1" applyFont="1" applyFill="1" applyAlignment="1">
      <alignment wrapText="1"/>
    </xf>
    <xf numFmtId="41" fontId="7" fillId="33" borderId="0" xfId="0" applyNumberFormat="1" applyFont="1" applyFill="1" applyBorder="1"/>
    <xf numFmtId="0" fontId="7" fillId="33" borderId="0" xfId="0" applyFont="1" applyFill="1" applyAlignment="1">
      <alignment horizontal="justify" vertical="justify"/>
    </xf>
    <xf numFmtId="0" fontId="14" fillId="33" borderId="0" xfId="0" quotePrefix="1" applyNumberFormat="1" applyFont="1" applyFill="1" applyAlignment="1">
      <alignment horizontal="justify" vertical="justify" wrapText="1"/>
    </xf>
    <xf numFmtId="0" fontId="7" fillId="33" borderId="0" xfId="0" quotePrefix="1" applyNumberFormat="1" applyFont="1" applyFill="1" applyAlignment="1">
      <alignment horizontal="justify" vertical="justify" wrapText="1"/>
    </xf>
    <xf numFmtId="0" fontId="7" fillId="33" borderId="0" xfId="0" applyFont="1" applyFill="1" applyAlignment="1">
      <alignment horizontal="justify" vertical="justify" wrapText="1"/>
    </xf>
    <xf numFmtId="0" fontId="7" fillId="33" borderId="0" xfId="0" applyFont="1" applyFill="1" applyAlignment="1">
      <alignment vertical="top" wrapText="1"/>
    </xf>
    <xf numFmtId="0" fontId="7" fillId="33" borderId="0" xfId="0" applyNumberFormat="1" applyFont="1" applyFill="1" applyAlignment="1">
      <alignment vertical="top" wrapText="1"/>
    </xf>
    <xf numFmtId="3" fontId="7" fillId="33" borderId="0" xfId="0" applyNumberFormat="1" applyFont="1" applyFill="1" applyAlignment="1">
      <alignment vertical="top" wrapText="1"/>
    </xf>
    <xf numFmtId="0" fontId="14" fillId="33" borderId="0" xfId="0" applyFont="1" applyFill="1" applyAlignment="1">
      <alignment horizontal="justify" vertical="justify" wrapText="1"/>
    </xf>
    <xf numFmtId="0" fontId="7" fillId="33" borderId="0" xfId="0" applyFont="1" applyFill="1" applyAlignment="1">
      <alignment vertical="center"/>
    </xf>
    <xf numFmtId="0" fontId="71" fillId="33" borderId="0" xfId="0" applyFont="1" applyFill="1"/>
    <xf numFmtId="15" fontId="14" fillId="33" borderId="0" xfId="0" applyNumberFormat="1" applyFont="1" applyFill="1" applyAlignment="1">
      <alignment horizontal="left"/>
    </xf>
    <xf numFmtId="0" fontId="77" fillId="33" borderId="0" xfId="0" applyFont="1" applyFill="1" applyAlignment="1">
      <alignment vertical="center"/>
    </xf>
    <xf numFmtId="164" fontId="7" fillId="33" borderId="36" xfId="28" applyFont="1" applyFill="1" applyBorder="1"/>
    <xf numFmtId="0" fontId="7" fillId="33" borderId="0" xfId="0" applyFont="1" applyFill="1" applyBorder="1" applyAlignment="1"/>
    <xf numFmtId="164" fontId="7" fillId="33" borderId="0" xfId="28" applyFont="1" applyFill="1"/>
    <xf numFmtId="164" fontId="7" fillId="33" borderId="0" xfId="28" applyFont="1" applyFill="1" applyBorder="1"/>
    <xf numFmtId="164" fontId="7" fillId="33" borderId="0" xfId="28" applyFont="1" applyFill="1" applyBorder="1" applyAlignment="1">
      <alignment wrapText="1"/>
    </xf>
    <xf numFmtId="43" fontId="7" fillId="33" borderId="0" xfId="0" applyNumberFormat="1" applyFont="1" applyFill="1" applyBorder="1"/>
    <xf numFmtId="164" fontId="7" fillId="33" borderId="0" xfId="28" applyFont="1" applyFill="1" applyBorder="1" applyAlignment="1"/>
    <xf numFmtId="0" fontId="24" fillId="0" borderId="0" xfId="0" applyFont="1" applyAlignment="1">
      <alignment horizontal="center" vertical="center" wrapText="1"/>
    </xf>
    <xf numFmtId="176" fontId="24" fillId="0" borderId="0" xfId="0" applyNumberFormat="1" applyFont="1" applyAlignment="1">
      <alignment horizontal="center" vertical="center" wrapText="1"/>
    </xf>
    <xf numFmtId="0" fontId="20" fillId="0" borderId="0" xfId="0" quotePrefix="1" applyFont="1"/>
    <xf numFmtId="0" fontId="20" fillId="0" borderId="0" xfId="0" applyFont="1"/>
    <xf numFmtId="176" fontId="0" fillId="0" borderId="0" xfId="0" applyNumberFormat="1"/>
    <xf numFmtId="0" fontId="24" fillId="0" borderId="0" xfId="0" applyFont="1"/>
    <xf numFmtId="176" fontId="24" fillId="0" borderId="0" xfId="0" applyNumberFormat="1" applyFont="1"/>
    <xf numFmtId="0" fontId="7" fillId="24" borderId="0" xfId="46" applyFont="1" applyFill="1"/>
    <xf numFmtId="0" fontId="7" fillId="0" borderId="0" xfId="46" applyFont="1"/>
    <xf numFmtId="0" fontId="7" fillId="0" borderId="0" xfId="46" applyFont="1" applyFill="1"/>
    <xf numFmtId="0" fontId="14" fillId="0" borderId="0" xfId="46" applyFont="1" applyFill="1" applyAlignment="1"/>
    <xf numFmtId="0" fontId="7" fillId="24" borderId="0" xfId="46" applyFont="1" applyFill="1" applyAlignment="1"/>
    <xf numFmtId="0" fontId="14" fillId="24" borderId="0" xfId="46" applyFont="1" applyFill="1" applyBorder="1"/>
    <xf numFmtId="0" fontId="7" fillId="24" borderId="0" xfId="46" applyFont="1" applyFill="1" applyBorder="1"/>
    <xf numFmtId="0" fontId="45" fillId="0" borderId="0" xfId="46" applyFont="1" applyBorder="1"/>
    <xf numFmtId="0" fontId="7" fillId="0" borderId="0" xfId="46" applyFont="1" applyBorder="1"/>
    <xf numFmtId="0" fontId="14" fillId="33" borderId="0" xfId="46" applyFont="1" applyFill="1" applyBorder="1" applyAlignment="1">
      <alignment horizontal="center"/>
    </xf>
    <xf numFmtId="0" fontId="14" fillId="33" borderId="0" xfId="46" applyFont="1" applyFill="1" applyBorder="1" applyAlignment="1"/>
    <xf numFmtId="0" fontId="7" fillId="33" borderId="0" xfId="46" applyFont="1" applyFill="1" applyBorder="1" applyAlignment="1"/>
    <xf numFmtId="1" fontId="14" fillId="33" borderId="0" xfId="46" applyNumberFormat="1" applyFont="1" applyFill="1" applyBorder="1" applyAlignment="1">
      <alignment horizontal="center"/>
    </xf>
    <xf numFmtId="0" fontId="45" fillId="0" borderId="0" xfId="46" applyFont="1" applyBorder="1" applyAlignment="1"/>
    <xf numFmtId="0" fontId="7" fillId="0" borderId="0" xfId="46" applyFont="1" applyBorder="1" applyAlignment="1"/>
    <xf numFmtId="0" fontId="7" fillId="33" borderId="0" xfId="46" applyFont="1" applyFill="1" applyBorder="1" applyAlignment="1">
      <alignment horizontal="justify" vertical="top"/>
    </xf>
    <xf numFmtId="0" fontId="7" fillId="33" borderId="0" xfId="46" applyFont="1" applyFill="1" applyBorder="1" applyAlignment="1">
      <alignment horizontal="justify" vertical="justify" wrapText="1"/>
    </xf>
    <xf numFmtId="0" fontId="7" fillId="31" borderId="28" xfId="46" applyFont="1" applyFill="1" applyBorder="1" applyAlignment="1">
      <alignment vertical="top"/>
    </xf>
    <xf numFmtId="0" fontId="7" fillId="31" borderId="29" xfId="46" applyFont="1" applyFill="1" applyBorder="1" applyAlignment="1">
      <alignment vertical="top"/>
    </xf>
    <xf numFmtId="0" fontId="7" fillId="31" borderId="32" xfId="46" applyFont="1" applyFill="1" applyBorder="1" applyAlignment="1">
      <alignment vertical="top"/>
    </xf>
    <xf numFmtId="0" fontId="7" fillId="31" borderId="0" xfId="46" applyFont="1" applyFill="1" applyBorder="1" applyAlignment="1">
      <alignment vertical="top"/>
    </xf>
    <xf numFmtId="0" fontId="7" fillId="31" borderId="26" xfId="46" applyFont="1" applyFill="1" applyBorder="1" applyAlignment="1">
      <alignment vertical="top"/>
    </xf>
    <xf numFmtId="0" fontId="7" fillId="31" borderId="27" xfId="46" applyFont="1" applyFill="1" applyBorder="1" applyAlignment="1">
      <alignment vertical="top"/>
    </xf>
    <xf numFmtId="0" fontId="14" fillId="33" borderId="0" xfId="46" applyFont="1" applyFill="1" applyBorder="1" applyAlignment="1">
      <alignment horizontal="justify" vertical="justify" wrapText="1"/>
    </xf>
    <xf numFmtId="0" fontId="14" fillId="33" borderId="0" xfId="46" applyFont="1" applyFill="1" applyBorder="1" applyAlignment="1">
      <alignment horizontal="center" vertical="center"/>
    </xf>
    <xf numFmtId="0" fontId="7" fillId="33" borderId="0" xfId="46" quotePrefix="1" applyFont="1" applyFill="1" applyBorder="1" applyAlignment="1">
      <alignment horizontal="justify" vertical="justify" wrapText="1"/>
    </xf>
    <xf numFmtId="0" fontId="7" fillId="33" borderId="0" xfId="46" applyFont="1" applyFill="1" applyBorder="1" applyAlignment="1">
      <alignment horizontal="justify" vertical="justify"/>
    </xf>
    <xf numFmtId="0" fontId="63" fillId="25" borderId="0" xfId="46" applyFont="1" applyFill="1" applyBorder="1" applyAlignment="1">
      <alignment vertical="top"/>
    </xf>
    <xf numFmtId="0" fontId="14" fillId="33" borderId="0" xfId="46" applyFont="1" applyFill="1" applyBorder="1" applyAlignment="1">
      <alignment vertical="top"/>
    </xf>
    <xf numFmtId="0" fontId="7" fillId="33" borderId="0" xfId="46" applyFont="1" applyFill="1" applyBorder="1"/>
    <xf numFmtId="0" fontId="7" fillId="33" borderId="0" xfId="46" applyFont="1" applyFill="1" applyBorder="1" applyAlignment="1">
      <alignment horizontal="center" vertical="center"/>
    </xf>
    <xf numFmtId="0" fontId="14" fillId="33" borderId="0" xfId="46" applyFont="1" applyFill="1" applyBorder="1" applyAlignment="1">
      <alignment horizontal="justify" vertical="justify"/>
    </xf>
    <xf numFmtId="0" fontId="62" fillId="0" borderId="0" xfId="46" applyFont="1" applyFill="1" applyAlignment="1"/>
    <xf numFmtId="2" fontId="14" fillId="33" borderId="0" xfId="46" applyNumberFormat="1" applyFont="1" applyFill="1" applyBorder="1" applyAlignment="1">
      <alignment horizontal="center" vertical="center"/>
    </xf>
    <xf numFmtId="0" fontId="14" fillId="33" borderId="0" xfId="46" applyFont="1" applyFill="1" applyBorder="1"/>
    <xf numFmtId="0" fontId="57" fillId="0" borderId="0" xfId="46" applyFont="1" applyBorder="1"/>
    <xf numFmtId="0" fontId="45" fillId="0" borderId="0" xfId="46" applyFont="1"/>
    <xf numFmtId="0" fontId="14" fillId="0" borderId="0" xfId="46" applyFont="1" applyBorder="1"/>
    <xf numFmtId="0" fontId="50" fillId="33" borderId="0" xfId="0" applyFont="1" applyFill="1" applyAlignment="1">
      <alignment horizontal="left"/>
    </xf>
    <xf numFmtId="0" fontId="14" fillId="33" borderId="0" xfId="0" applyFont="1" applyFill="1" applyAlignment="1">
      <alignment horizontal="left" vertical="top"/>
    </xf>
    <xf numFmtId="0" fontId="24" fillId="33" borderId="0" xfId="0" applyFont="1" applyFill="1" applyAlignment="1">
      <alignment horizontal="left"/>
    </xf>
    <xf numFmtId="0" fontId="20" fillId="33" borderId="0" xfId="0" applyFont="1" applyFill="1" applyBorder="1" applyAlignment="1">
      <alignment horizontal="left"/>
    </xf>
    <xf numFmtId="0" fontId="20" fillId="33" borderId="0" xfId="0" applyFont="1" applyFill="1" applyAlignment="1">
      <alignment horizontal="left" vertical="center"/>
    </xf>
    <xf numFmtId="0" fontId="24" fillId="33" borderId="0" xfId="0" applyFont="1" applyFill="1" applyAlignment="1">
      <alignment horizontal="left" vertical="center"/>
    </xf>
    <xf numFmtId="0" fontId="15" fillId="33" borderId="0" xfId="0" applyFont="1" applyFill="1" applyBorder="1" applyAlignment="1"/>
    <xf numFmtId="0" fontId="20" fillId="37" borderId="0" xfId="0" applyFont="1" applyFill="1" applyAlignment="1">
      <alignment horizontal="left" vertical="center"/>
    </xf>
    <xf numFmtId="164" fontId="14" fillId="33" borderId="33" xfId="28" applyFont="1" applyFill="1" applyBorder="1"/>
    <xf numFmtId="0" fontId="76" fillId="33" borderId="0" xfId="0" applyFont="1" applyFill="1"/>
    <xf numFmtId="165" fontId="0" fillId="33" borderId="0" xfId="0" applyNumberFormat="1" applyFill="1" applyBorder="1"/>
    <xf numFmtId="0" fontId="54" fillId="33" borderId="0" xfId="46" applyFont="1" applyFill="1"/>
    <xf numFmtId="0" fontId="54" fillId="33" borderId="25" xfId="46" applyFont="1" applyFill="1" applyBorder="1"/>
    <xf numFmtId="0" fontId="54" fillId="24" borderId="0" xfId="46" applyFont="1" applyFill="1"/>
    <xf numFmtId="0" fontId="54" fillId="33" borderId="0" xfId="46" applyFont="1" applyFill="1" applyAlignment="1">
      <alignment horizontal="center"/>
    </xf>
    <xf numFmtId="0" fontId="84" fillId="33" borderId="0" xfId="46" applyFont="1" applyFill="1"/>
    <xf numFmtId="0" fontId="91" fillId="33" borderId="0" xfId="46" applyFont="1" applyFill="1" applyAlignment="1">
      <alignment horizontal="justify" vertical="justify"/>
    </xf>
    <xf numFmtId="0" fontId="54" fillId="33" borderId="0" xfId="46" applyFont="1" applyFill="1" applyAlignment="1">
      <alignment horizontal="justify" vertical="justify"/>
    </xf>
    <xf numFmtId="0" fontId="14" fillId="33" borderId="0" xfId="46" quotePrefix="1" applyFont="1" applyFill="1" applyBorder="1" applyAlignment="1">
      <alignment horizontal="justify" vertical="justify"/>
    </xf>
    <xf numFmtId="0" fontId="7" fillId="33" borderId="0" xfId="46" quotePrefix="1" applyFont="1" applyFill="1" applyBorder="1" applyAlignment="1">
      <alignment horizontal="justify" vertical="justify"/>
    </xf>
    <xf numFmtId="177" fontId="7" fillId="33" borderId="0" xfId="46" applyNumberFormat="1" applyFont="1" applyFill="1" applyBorder="1" applyAlignment="1">
      <alignment horizontal="justify" vertical="justify"/>
    </xf>
    <xf numFmtId="0" fontId="14" fillId="33" borderId="0" xfId="0" applyFont="1" applyFill="1" applyAlignment="1">
      <alignment horizontal="center"/>
    </xf>
    <xf numFmtId="0" fontId="14" fillId="33" borderId="0" xfId="0" applyFont="1" applyFill="1" applyAlignment="1">
      <alignment horizontal="center"/>
    </xf>
    <xf numFmtId="0" fontId="14" fillId="33" borderId="0" xfId="0" applyFont="1" applyFill="1" applyAlignment="1">
      <alignment horizontal="center"/>
    </xf>
    <xf numFmtId="165" fontId="14" fillId="33" borderId="11" xfId="0" applyNumberFormat="1" applyFont="1" applyFill="1" applyBorder="1"/>
    <xf numFmtId="165" fontId="0" fillId="33" borderId="14" xfId="0" applyNumberFormat="1" applyFill="1" applyBorder="1"/>
    <xf numFmtId="0" fontId="14" fillId="33" borderId="0" xfId="0" applyFont="1" applyFill="1" applyAlignment="1">
      <alignment horizontal="center"/>
    </xf>
    <xf numFmtId="0" fontId="69" fillId="33" borderId="0" xfId="0" applyFont="1" applyFill="1" applyBorder="1" applyAlignment="1">
      <alignment vertical="center" wrapText="1"/>
    </xf>
    <xf numFmtId="0" fontId="68" fillId="33" borderId="0" xfId="0" applyFont="1" applyFill="1" applyBorder="1" applyAlignment="1">
      <alignment vertical="center" wrapText="1"/>
    </xf>
    <xf numFmtId="0" fontId="69" fillId="33" borderId="0" xfId="0" applyFont="1" applyFill="1" applyBorder="1" applyAlignment="1">
      <alignment horizontal="center" vertical="center" wrapText="1"/>
    </xf>
    <xf numFmtId="0" fontId="68" fillId="33" borderId="0" xfId="0" applyFont="1" applyFill="1" applyBorder="1" applyAlignment="1">
      <alignment horizontal="justify" vertical="center" wrapText="1"/>
    </xf>
    <xf numFmtId="0" fontId="92" fillId="33" borderId="0" xfId="0" applyFont="1" applyFill="1" applyBorder="1" applyAlignment="1">
      <alignment vertical="center" wrapText="1"/>
    </xf>
    <xf numFmtId="0" fontId="69" fillId="33" borderId="0" xfId="0" applyFont="1" applyFill="1" applyBorder="1" applyAlignment="1">
      <alignment horizontal="right" vertical="center" wrapText="1"/>
    </xf>
    <xf numFmtId="0" fontId="93" fillId="33" borderId="0" xfId="0" applyFont="1" applyFill="1" applyBorder="1" applyAlignment="1">
      <alignment vertical="center"/>
    </xf>
    <xf numFmtId="0" fontId="78" fillId="33" borderId="0" xfId="0" applyFont="1" applyFill="1" applyBorder="1" applyAlignment="1">
      <alignment horizontal="left" vertical="center" indent="10"/>
    </xf>
    <xf numFmtId="4" fontId="68" fillId="33" borderId="0" xfId="0" applyNumberFormat="1" applyFont="1" applyFill="1" applyBorder="1" applyAlignment="1">
      <alignment horizontal="right" vertical="center" wrapText="1"/>
    </xf>
    <xf numFmtId="164" fontId="68" fillId="33" borderId="0" xfId="28" applyFont="1" applyFill="1" applyBorder="1" applyAlignment="1">
      <alignment horizontal="right" vertical="center" wrapText="1"/>
    </xf>
    <xf numFmtId="164" fontId="68" fillId="33" borderId="0" xfId="28" applyFont="1" applyFill="1" applyBorder="1" applyAlignment="1">
      <alignment vertical="center" wrapText="1"/>
    </xf>
    <xf numFmtId="0" fontId="67" fillId="33" borderId="0" xfId="0" applyFont="1" applyFill="1" applyBorder="1" applyAlignment="1">
      <alignment horizontal="right"/>
    </xf>
    <xf numFmtId="0" fontId="94" fillId="33" borderId="0" xfId="0" applyFont="1" applyFill="1" applyBorder="1" applyAlignment="1"/>
    <xf numFmtId="0" fontId="94" fillId="33" borderId="0" xfId="0" applyFont="1" applyFill="1" applyBorder="1"/>
    <xf numFmtId="164" fontId="7" fillId="33" borderId="36" xfId="28" applyFont="1" applyFill="1" applyBorder="1" applyAlignment="1"/>
    <xf numFmtId="164" fontId="7" fillId="33" borderId="0" xfId="0" applyNumberFormat="1" applyFont="1" applyFill="1" applyBorder="1" applyAlignment="1"/>
    <xf numFmtId="165" fontId="0" fillId="33" borderId="13" xfId="0" applyNumberFormat="1" applyFill="1" applyBorder="1"/>
    <xf numFmtId="165" fontId="0" fillId="33" borderId="11" xfId="0" applyNumberFormat="1" applyFill="1" applyBorder="1"/>
    <xf numFmtId="164" fontId="68" fillId="33" borderId="25" xfId="28" applyFont="1" applyFill="1" applyBorder="1" applyAlignment="1">
      <alignment horizontal="right" vertical="center" wrapText="1"/>
    </xf>
    <xf numFmtId="0" fontId="14" fillId="33" borderId="0" xfId="0" applyFont="1" applyFill="1" applyAlignment="1">
      <alignment horizontal="center"/>
    </xf>
    <xf numFmtId="0" fontId="70" fillId="33" borderId="0" xfId="0" applyFont="1" applyFill="1"/>
    <xf numFmtId="0" fontId="0" fillId="33" borderId="0" xfId="0" applyFont="1" applyFill="1"/>
    <xf numFmtId="0" fontId="95" fillId="33" borderId="0" xfId="0" applyFont="1" applyFill="1"/>
    <xf numFmtId="164" fontId="14" fillId="33" borderId="0" xfId="28" applyFont="1" applyFill="1" applyAlignment="1">
      <alignment horizontal="center"/>
    </xf>
    <xf numFmtId="0" fontId="77" fillId="0" borderId="0" xfId="0" applyFont="1" applyFill="1" applyAlignment="1">
      <alignment vertical="center"/>
    </xf>
    <xf numFmtId="0" fontId="7" fillId="0" borderId="0" xfId="0" applyFont="1" applyFill="1" applyAlignment="1">
      <alignment vertical="center"/>
    </xf>
    <xf numFmtId="164" fontId="14" fillId="0" borderId="0" xfId="28" applyFont="1"/>
    <xf numFmtId="0" fontId="48" fillId="0" borderId="0" xfId="0" applyFont="1" applyAlignment="1">
      <alignment horizontal="center"/>
    </xf>
    <xf numFmtId="0" fontId="17" fillId="25" borderId="0" xfId="0" applyFont="1" applyFill="1" applyAlignment="1" applyProtection="1">
      <alignment horizontal="left"/>
      <protection locked="0" hidden="1"/>
    </xf>
    <xf numFmtId="0" fontId="51" fillId="25" borderId="0" xfId="0" applyFont="1" applyFill="1" applyBorder="1" applyAlignment="1" applyProtection="1">
      <alignment horizontal="center" wrapText="1"/>
      <protection locked="0" hidden="1"/>
    </xf>
    <xf numFmtId="0" fontId="8" fillId="29" borderId="22" xfId="0" applyFont="1" applyFill="1" applyBorder="1" applyAlignment="1" applyProtection="1">
      <alignment horizontal="left" wrapText="1"/>
      <protection hidden="1"/>
    </xf>
    <xf numFmtId="0" fontId="11" fillId="29" borderId="21" xfId="0" applyFont="1" applyFill="1" applyBorder="1" applyAlignment="1" applyProtection="1">
      <alignment horizontal="center" wrapText="1"/>
      <protection hidden="1"/>
    </xf>
    <xf numFmtId="0" fontId="11" fillId="29" borderId="24" xfId="0" applyFont="1" applyFill="1" applyBorder="1" applyAlignment="1" applyProtection="1">
      <alignment horizontal="center" wrapText="1"/>
      <protection hidden="1"/>
    </xf>
    <xf numFmtId="0" fontId="11" fillId="29" borderId="0" xfId="0" applyFont="1" applyFill="1" applyBorder="1" applyAlignment="1" applyProtection="1">
      <alignment horizontal="center" wrapText="1"/>
      <protection hidden="1"/>
    </xf>
    <xf numFmtId="0" fontId="11" fillId="29" borderId="11" xfId="0" applyFont="1" applyFill="1" applyBorder="1" applyAlignment="1" applyProtection="1">
      <alignment horizontal="center" wrapText="1"/>
      <protection hidden="1"/>
    </xf>
    <xf numFmtId="0" fontId="8" fillId="25" borderId="16" xfId="0" applyFont="1" applyFill="1" applyBorder="1" applyAlignment="1" applyProtection="1">
      <alignment horizontal="left" wrapText="1"/>
      <protection locked="0" hidden="1"/>
    </xf>
    <xf numFmtId="0" fontId="8" fillId="25" borderId="20" xfId="0" applyFont="1" applyFill="1" applyBorder="1" applyAlignment="1" applyProtection="1">
      <alignment horizontal="left" wrapText="1"/>
      <protection locked="0" hidden="1"/>
    </xf>
    <xf numFmtId="0" fontId="8" fillId="25" borderId="17" xfId="0" applyFont="1" applyFill="1" applyBorder="1" applyAlignment="1" applyProtection="1">
      <alignment horizontal="left" wrapText="1"/>
      <protection locked="0" hidden="1"/>
    </xf>
    <xf numFmtId="3" fontId="8" fillId="25" borderId="16" xfId="0" quotePrefix="1" applyNumberFormat="1" applyFont="1" applyFill="1" applyBorder="1" applyAlignment="1" applyProtection="1">
      <alignment horizontal="left" wrapText="1"/>
      <protection locked="0" hidden="1"/>
    </xf>
    <xf numFmtId="0" fontId="18" fillId="25" borderId="16" xfId="36" applyFill="1" applyBorder="1" applyAlignment="1" applyProtection="1">
      <alignment horizontal="left" wrapText="1"/>
      <protection locked="0" hidden="1"/>
    </xf>
    <xf numFmtId="0" fontId="8" fillId="29" borderId="15" xfId="0" applyFont="1" applyFill="1" applyBorder="1" applyAlignment="1" applyProtection="1">
      <alignment horizontal="left" wrapText="1"/>
      <protection hidden="1"/>
    </xf>
    <xf numFmtId="0" fontId="8" fillId="29" borderId="18" xfId="0" applyFont="1" applyFill="1" applyBorder="1" applyAlignment="1" applyProtection="1">
      <alignment horizontal="left" wrapText="1"/>
      <protection hidden="1"/>
    </xf>
    <xf numFmtId="0" fontId="17" fillId="25" borderId="16" xfId="0" applyFont="1" applyFill="1" applyBorder="1" applyAlignment="1" applyProtection="1">
      <alignment horizontal="center"/>
      <protection hidden="1"/>
    </xf>
    <xf numFmtId="0" fontId="17" fillId="25" borderId="20" xfId="0" applyFont="1" applyFill="1" applyBorder="1" applyAlignment="1" applyProtection="1">
      <alignment horizontal="center"/>
      <protection hidden="1"/>
    </xf>
    <xf numFmtId="0" fontId="17" fillId="25" borderId="17" xfId="0" applyFont="1" applyFill="1" applyBorder="1" applyAlignment="1" applyProtection="1">
      <alignment horizontal="center"/>
      <protection hidden="1"/>
    </xf>
    <xf numFmtId="0" fontId="8" fillId="25" borderId="16" xfId="0" quotePrefix="1" applyFont="1" applyFill="1" applyBorder="1" applyAlignment="1" applyProtection="1">
      <alignment horizontal="left" wrapText="1"/>
      <protection locked="0" hidden="1"/>
    </xf>
    <xf numFmtId="0" fontId="12" fillId="29" borderId="15" xfId="0" applyFont="1" applyFill="1" applyBorder="1" applyAlignment="1" applyProtection="1">
      <alignment horizontal="left" wrapText="1"/>
      <protection hidden="1"/>
    </xf>
    <xf numFmtId="0" fontId="17" fillId="0" borderId="0" xfId="0" applyFont="1" applyFill="1" applyAlignment="1" applyProtection="1">
      <alignment horizontal="left"/>
      <protection locked="0" hidden="1"/>
    </xf>
    <xf numFmtId="0" fontId="52" fillId="29" borderId="21" xfId="0" applyFont="1" applyFill="1" applyBorder="1" applyAlignment="1" applyProtection="1">
      <alignment horizontal="center"/>
      <protection hidden="1"/>
    </xf>
    <xf numFmtId="0" fontId="52" fillId="29" borderId="24" xfId="0" applyFont="1" applyFill="1" applyBorder="1" applyAlignment="1" applyProtection="1">
      <alignment horizontal="center"/>
      <protection hidden="1"/>
    </xf>
    <xf numFmtId="0" fontId="52" fillId="29" borderId="23" xfId="0" applyFont="1" applyFill="1" applyBorder="1" applyAlignment="1" applyProtection="1">
      <alignment horizontal="center"/>
      <protection hidden="1"/>
    </xf>
    <xf numFmtId="0" fontId="8" fillId="25" borderId="16" xfId="0" applyFont="1" applyFill="1" applyBorder="1" applyAlignment="1" applyProtection="1">
      <alignment horizontal="center"/>
      <protection locked="0" hidden="1"/>
    </xf>
    <xf numFmtId="0" fontId="8" fillId="25" borderId="20" xfId="0" applyFont="1" applyFill="1" applyBorder="1" applyAlignment="1" applyProtection="1">
      <alignment horizontal="center"/>
      <protection locked="0" hidden="1"/>
    </xf>
    <xf numFmtId="0" fontId="8" fillId="25" borderId="17" xfId="0" applyFont="1" applyFill="1" applyBorder="1" applyAlignment="1" applyProtection="1">
      <alignment horizontal="center"/>
      <protection locked="0" hidden="1"/>
    </xf>
    <xf numFmtId="0" fontId="8" fillId="24" borderId="0" xfId="0" applyFont="1" applyFill="1" applyBorder="1" applyAlignment="1" applyProtection="1">
      <alignment horizontal="left"/>
      <protection hidden="1"/>
    </xf>
    <xf numFmtId="0" fontId="11" fillId="29" borderId="15" xfId="0" applyFont="1" applyFill="1" applyBorder="1" applyAlignment="1" applyProtection="1">
      <alignment horizontal="left" wrapText="1"/>
      <protection hidden="1"/>
    </xf>
    <xf numFmtId="0" fontId="18" fillId="29" borderId="15" xfId="36" quotePrefix="1" applyFill="1" applyBorder="1" applyAlignment="1" applyProtection="1">
      <alignment horizontal="left" wrapText="1"/>
      <protection hidden="1"/>
    </xf>
    <xf numFmtId="0" fontId="18" fillId="29" borderId="15" xfId="36" applyFill="1" applyBorder="1" applyAlignment="1" applyProtection="1">
      <alignment horizontal="left" wrapText="1"/>
      <protection hidden="1"/>
    </xf>
    <xf numFmtId="0" fontId="8" fillId="29" borderId="10" xfId="0" applyFont="1" applyFill="1" applyBorder="1" applyAlignment="1" applyProtection="1">
      <alignment horizontal="left" wrapText="1"/>
      <protection hidden="1"/>
    </xf>
    <xf numFmtId="0" fontId="8" fillId="29" borderId="19" xfId="0" applyFont="1" applyFill="1" applyBorder="1" applyAlignment="1" applyProtection="1">
      <alignment horizontal="left" wrapText="1"/>
      <protection hidden="1"/>
    </xf>
    <xf numFmtId="0" fontId="22" fillId="33" borderId="0" xfId="0" applyFont="1" applyFill="1" applyBorder="1" applyAlignment="1">
      <alignment horizontal="center"/>
    </xf>
    <xf numFmtId="0" fontId="14" fillId="33" borderId="0" xfId="0" applyFont="1" applyFill="1" applyAlignment="1">
      <alignment horizontal="center"/>
    </xf>
    <xf numFmtId="0" fontId="19" fillId="0" borderId="0" xfId="0" applyFont="1" applyAlignment="1">
      <alignment horizontal="center"/>
    </xf>
    <xf numFmtId="0" fontId="10" fillId="33" borderId="0" xfId="0" quotePrefix="1" applyFont="1" applyFill="1" applyAlignment="1">
      <alignment horizontal="center"/>
    </xf>
    <xf numFmtId="0" fontId="10" fillId="33" borderId="0" xfId="0" applyFont="1" applyFill="1" applyAlignment="1">
      <alignment horizontal="center"/>
    </xf>
    <xf numFmtId="0" fontId="90" fillId="33" borderId="0" xfId="46" applyFont="1" applyFill="1" applyAlignment="1">
      <alignment horizontal="justify" vertical="justify" wrapText="1"/>
    </xf>
    <xf numFmtId="0" fontId="17" fillId="25" borderId="0" xfId="46" applyFont="1" applyFill="1" applyAlignment="1" applyProtection="1">
      <alignment horizontal="left"/>
      <protection locked="0" hidden="1"/>
    </xf>
    <xf numFmtId="0" fontId="84" fillId="33" borderId="0" xfId="46" applyFont="1" applyFill="1" applyBorder="1" applyAlignment="1">
      <alignment horizontal="center"/>
    </xf>
    <xf numFmtId="0" fontId="84" fillId="33" borderId="0" xfId="46" applyFont="1" applyFill="1" applyAlignment="1">
      <alignment horizontal="center"/>
    </xf>
    <xf numFmtId="0" fontId="7" fillId="24" borderId="0" xfId="0" applyFont="1" applyFill="1" applyAlignment="1">
      <alignment horizontal="center"/>
    </xf>
    <xf numFmtId="0" fontId="50" fillId="24" borderId="0" xfId="0" applyFont="1" applyFill="1" applyAlignment="1">
      <alignment horizontal="center"/>
    </xf>
    <xf numFmtId="0" fontId="22" fillId="24" borderId="0" xfId="0" applyFont="1" applyFill="1" applyBorder="1" applyAlignment="1">
      <alignment horizontal="center"/>
    </xf>
    <xf numFmtId="0" fontId="14" fillId="0" borderId="0" xfId="0" applyFont="1" applyFill="1" applyAlignment="1">
      <alignment horizontal="center"/>
    </xf>
    <xf numFmtId="0" fontId="0" fillId="24" borderId="0" xfId="0" applyFill="1" applyAlignment="1">
      <alignment horizontal="center"/>
    </xf>
    <xf numFmtId="0" fontId="14" fillId="33" borderId="10" xfId="0" applyFont="1" applyFill="1" applyBorder="1" applyAlignment="1">
      <alignment horizontal="center"/>
    </xf>
    <xf numFmtId="0" fontId="14" fillId="33" borderId="0" xfId="0" applyFont="1" applyFill="1" applyBorder="1" applyAlignment="1">
      <alignment horizontal="center"/>
    </xf>
    <xf numFmtId="0" fontId="14" fillId="33" borderId="11" xfId="0" applyFont="1" applyFill="1" applyBorder="1" applyAlignment="1">
      <alignment horizontal="center"/>
    </xf>
    <xf numFmtId="0" fontId="48" fillId="33" borderId="0" xfId="0" applyFont="1" applyFill="1" applyAlignment="1">
      <alignment horizontal="center"/>
    </xf>
    <xf numFmtId="0" fontId="7" fillId="33" borderId="0" xfId="0" quotePrefix="1" applyFont="1" applyFill="1" applyAlignment="1">
      <alignment horizontal="center"/>
    </xf>
    <xf numFmtId="0" fontId="7" fillId="33" borderId="0" xfId="0" applyFont="1" applyFill="1" applyAlignment="1">
      <alignment horizontal="center"/>
    </xf>
    <xf numFmtId="0" fontId="7" fillId="33" borderId="0" xfId="0" applyFont="1" applyFill="1" applyBorder="1" applyAlignment="1">
      <alignment horizontal="left" wrapText="1"/>
    </xf>
    <xf numFmtId="0" fontId="7" fillId="33" borderId="0" xfId="0" applyFont="1" applyFill="1" applyBorder="1" applyAlignment="1">
      <alignment horizontal="justify" wrapText="1"/>
    </xf>
    <xf numFmtId="0" fontId="14" fillId="33" borderId="21" xfId="0" applyFont="1" applyFill="1" applyBorder="1" applyAlignment="1">
      <alignment horizontal="center"/>
    </xf>
    <xf numFmtId="0" fontId="14" fillId="33" borderId="24" xfId="0" applyFont="1" applyFill="1" applyBorder="1" applyAlignment="1">
      <alignment horizontal="center"/>
    </xf>
    <xf numFmtId="0" fontId="14" fillId="33" borderId="23" xfId="0" applyFont="1" applyFill="1" applyBorder="1" applyAlignment="1">
      <alignment horizontal="center"/>
    </xf>
    <xf numFmtId="0" fontId="14" fillId="33" borderId="0" xfId="0" applyFont="1" applyFill="1" applyBorder="1" applyAlignment="1">
      <alignment horizontal="left" vertical="center" wrapText="1"/>
    </xf>
    <xf numFmtId="0" fontId="0" fillId="33" borderId="0" xfId="0" quotePrefix="1" applyFill="1" applyAlignment="1">
      <alignment horizontal="center"/>
    </xf>
    <xf numFmtId="0" fontId="0" fillId="33" borderId="0" xfId="0" applyFill="1" applyAlignment="1">
      <alignment horizontal="center"/>
    </xf>
    <xf numFmtId="0" fontId="14" fillId="33" borderId="13" xfId="0" applyFont="1" applyFill="1" applyBorder="1" applyAlignment="1">
      <alignment horizontal="center"/>
    </xf>
    <xf numFmtId="0" fontId="14" fillId="33" borderId="14" xfId="0" applyFont="1" applyFill="1" applyBorder="1" applyAlignment="1">
      <alignment horizontal="center"/>
    </xf>
    <xf numFmtId="0" fontId="14" fillId="33" borderId="0" xfId="0" applyFont="1" applyFill="1" applyBorder="1" applyAlignment="1">
      <alignment horizontal="justify" vertical="center" wrapText="1"/>
    </xf>
    <xf numFmtId="0" fontId="22" fillId="33" borderId="21" xfId="0" applyFont="1" applyFill="1" applyBorder="1" applyAlignment="1">
      <alignment horizontal="center"/>
    </xf>
    <xf numFmtId="0" fontId="22" fillId="33" borderId="24" xfId="0" applyFont="1" applyFill="1" applyBorder="1" applyAlignment="1">
      <alignment horizontal="center"/>
    </xf>
    <xf numFmtId="0" fontId="22" fillId="33" borderId="23" xfId="0" applyFont="1" applyFill="1" applyBorder="1" applyAlignment="1">
      <alignment horizontal="center"/>
    </xf>
    <xf numFmtId="0" fontId="0" fillId="33" borderId="0" xfId="0" applyFill="1" applyBorder="1" applyAlignment="1">
      <alignment horizontal="left" wrapText="1"/>
    </xf>
    <xf numFmtId="0" fontId="14" fillId="33" borderId="0" xfId="0" applyFont="1" applyFill="1" applyBorder="1" applyAlignment="1">
      <alignment horizontal="left" wrapText="1"/>
    </xf>
    <xf numFmtId="0" fontId="0" fillId="33" borderId="0" xfId="0" applyFont="1" applyFill="1" applyAlignment="1">
      <alignment vertical="top" wrapText="1"/>
    </xf>
    <xf numFmtId="0" fontId="0" fillId="33" borderId="0" xfId="0" applyFill="1" applyAlignment="1">
      <alignment vertical="top" wrapText="1"/>
    </xf>
    <xf numFmtId="0" fontId="14" fillId="33" borderId="0" xfId="46" applyFont="1" applyFill="1" applyBorder="1" applyAlignment="1">
      <alignment horizontal="justify" vertical="justify"/>
    </xf>
    <xf numFmtId="0" fontId="7" fillId="33" borderId="0" xfId="46" applyFont="1" applyFill="1" applyBorder="1" applyAlignment="1">
      <alignment horizontal="justify" vertical="justify"/>
    </xf>
    <xf numFmtId="0" fontId="7" fillId="33" borderId="0" xfId="46" applyFont="1" applyFill="1" applyBorder="1" applyAlignment="1">
      <alignment horizontal="justify" vertical="justify" wrapText="1"/>
    </xf>
    <xf numFmtId="0" fontId="0" fillId="0" borderId="0" xfId="0" applyAlignment="1">
      <alignment horizontal="justify" vertical="justify"/>
    </xf>
    <xf numFmtId="0" fontId="7" fillId="33" borderId="0" xfId="46" quotePrefix="1" applyFont="1" applyFill="1" applyBorder="1" applyAlignment="1">
      <alignment horizontal="justify" vertical="justify" wrapText="1"/>
    </xf>
    <xf numFmtId="0" fontId="7" fillId="33" borderId="0" xfId="46" quotePrefix="1" applyFont="1" applyFill="1" applyBorder="1" applyAlignment="1">
      <alignment horizontal="justify" vertical="justify"/>
    </xf>
    <xf numFmtId="0" fontId="7" fillId="33" borderId="0" xfId="46" applyFont="1" applyFill="1" applyBorder="1" applyAlignment="1">
      <alignment horizontal="left" vertical="justify"/>
    </xf>
    <xf numFmtId="0" fontId="48" fillId="0" borderId="0" xfId="46" applyFont="1" applyAlignment="1">
      <alignment horizontal="center"/>
    </xf>
    <xf numFmtId="0" fontId="14" fillId="33" borderId="0" xfId="46" applyFont="1" applyFill="1" applyBorder="1" applyAlignment="1">
      <alignment horizontal="center" vertical="center"/>
    </xf>
    <xf numFmtId="0" fontId="44" fillId="27" borderId="28" xfId="46" applyFont="1" applyFill="1" applyBorder="1" applyAlignment="1">
      <alignment horizontal="justify" vertical="center" wrapText="1"/>
    </xf>
    <xf numFmtId="0" fontId="7" fillId="27" borderId="29" xfId="46" applyFont="1" applyFill="1" applyBorder="1" applyAlignment="1">
      <alignment horizontal="justify" vertical="center"/>
    </xf>
    <xf numFmtId="0" fontId="7" fillId="27" borderId="32" xfId="46" applyFont="1" applyFill="1" applyBorder="1" applyAlignment="1">
      <alignment horizontal="justify" vertical="center"/>
    </xf>
    <xf numFmtId="0" fontId="7" fillId="27" borderId="26" xfId="46" applyFont="1" applyFill="1" applyBorder="1" applyAlignment="1">
      <alignment horizontal="justify" vertical="center"/>
    </xf>
    <xf numFmtId="0" fontId="7" fillId="27" borderId="0" xfId="46" applyFont="1" applyFill="1" applyBorder="1" applyAlignment="1">
      <alignment horizontal="justify" vertical="center"/>
    </xf>
    <xf numFmtId="0" fontId="7" fillId="27" borderId="27" xfId="46" applyFont="1" applyFill="1" applyBorder="1" applyAlignment="1">
      <alignment horizontal="justify" vertical="center"/>
    </xf>
    <xf numFmtId="0" fontId="7" fillId="27" borderId="30" xfId="46" applyFont="1" applyFill="1" applyBorder="1" applyAlignment="1">
      <alignment horizontal="justify" vertical="center"/>
    </xf>
    <xf numFmtId="0" fontId="7" fillId="27" borderId="25" xfId="46" applyFont="1" applyFill="1" applyBorder="1" applyAlignment="1">
      <alignment horizontal="justify" vertical="center"/>
    </xf>
    <xf numFmtId="0" fontId="7" fillId="27" borderId="31" xfId="46" applyFont="1" applyFill="1" applyBorder="1" applyAlignment="1">
      <alignment horizontal="justify" vertical="center"/>
    </xf>
    <xf numFmtId="0" fontId="14" fillId="33" borderId="0" xfId="46" applyFont="1" applyFill="1" applyAlignment="1">
      <alignment horizontal="center" vertical="center"/>
    </xf>
    <xf numFmtId="0" fontId="7" fillId="33" borderId="28" xfId="0" applyFont="1" applyFill="1" applyBorder="1" applyAlignment="1">
      <alignment horizontal="center" wrapText="1"/>
    </xf>
    <xf numFmtId="0" fontId="7" fillId="33" borderId="29" xfId="0" applyFont="1" applyFill="1" applyBorder="1" applyAlignment="1">
      <alignment horizontal="center" wrapText="1"/>
    </xf>
    <xf numFmtId="0" fontId="7" fillId="33" borderId="32" xfId="0" applyFont="1" applyFill="1" applyBorder="1" applyAlignment="1">
      <alignment horizontal="center" wrapText="1"/>
    </xf>
    <xf numFmtId="0" fontId="7" fillId="33" borderId="26" xfId="0" applyFont="1" applyFill="1" applyBorder="1" applyAlignment="1">
      <alignment horizontal="center" wrapText="1"/>
    </xf>
    <xf numFmtId="0" fontId="7" fillId="33" borderId="0" xfId="0" applyFont="1" applyFill="1" applyBorder="1" applyAlignment="1">
      <alignment horizontal="center" wrapText="1"/>
    </xf>
    <xf numFmtId="0" fontId="7" fillId="33" borderId="27" xfId="0" applyFont="1" applyFill="1" applyBorder="1" applyAlignment="1">
      <alignment horizontal="center" wrapText="1"/>
    </xf>
    <xf numFmtId="0" fontId="7" fillId="33" borderId="30" xfId="0" applyFont="1" applyFill="1" applyBorder="1" applyAlignment="1">
      <alignment horizontal="center" wrapText="1"/>
    </xf>
    <xf numFmtId="0" fontId="7" fillId="33" borderId="25" xfId="0" applyFont="1" applyFill="1" applyBorder="1" applyAlignment="1">
      <alignment horizontal="center" wrapText="1"/>
    </xf>
    <xf numFmtId="0" fontId="7" fillId="33" borderId="31" xfId="0" applyFont="1" applyFill="1" applyBorder="1" applyAlignment="1">
      <alignment horizontal="center" wrapText="1"/>
    </xf>
    <xf numFmtId="0" fontId="0" fillId="28" borderId="28" xfId="0" applyFill="1" applyBorder="1" applyAlignment="1">
      <alignment horizontal="center" wrapText="1"/>
    </xf>
    <xf numFmtId="0" fontId="0" fillId="28" borderId="29" xfId="0" applyFill="1" applyBorder="1" applyAlignment="1">
      <alignment horizontal="center" wrapText="1"/>
    </xf>
    <xf numFmtId="0" fontId="0" fillId="28" borderId="32" xfId="0" applyFill="1" applyBorder="1" applyAlignment="1">
      <alignment horizontal="center" wrapText="1"/>
    </xf>
    <xf numFmtId="0" fontId="0" fillId="28" borderId="26" xfId="0" applyFill="1" applyBorder="1" applyAlignment="1">
      <alignment horizontal="center" wrapText="1"/>
    </xf>
    <xf numFmtId="0" fontId="0" fillId="28" borderId="0" xfId="0" applyFill="1" applyBorder="1" applyAlignment="1">
      <alignment horizontal="center" wrapText="1"/>
    </xf>
    <xf numFmtId="0" fontId="0" fillId="28" borderId="27" xfId="0" applyFill="1" applyBorder="1" applyAlignment="1">
      <alignment horizontal="center" wrapText="1"/>
    </xf>
    <xf numFmtId="0" fontId="0" fillId="28" borderId="30" xfId="0" applyFill="1" applyBorder="1" applyAlignment="1">
      <alignment horizontal="center" wrapText="1"/>
    </xf>
    <xf numFmtId="0" fontId="0" fillId="28" borderId="25" xfId="0" applyFill="1" applyBorder="1" applyAlignment="1">
      <alignment horizontal="center" wrapText="1"/>
    </xf>
    <xf numFmtId="0" fontId="0" fillId="28" borderId="31" xfId="0" applyFill="1" applyBorder="1" applyAlignment="1">
      <alignment horizontal="center" wrapText="1"/>
    </xf>
    <xf numFmtId="0" fontId="14" fillId="0" borderId="0" xfId="0" applyFont="1" applyFill="1" applyBorder="1" applyAlignment="1">
      <alignment horizontal="center"/>
    </xf>
    <xf numFmtId="0" fontId="22" fillId="0" borderId="0" xfId="0" applyFont="1" applyFill="1" applyBorder="1" applyAlignment="1">
      <alignment horizontal="center"/>
    </xf>
    <xf numFmtId="0" fontId="14" fillId="0" borderId="0" xfId="0" applyFont="1" applyAlignment="1">
      <alignment wrapText="1"/>
    </xf>
    <xf numFmtId="0" fontId="0" fillId="25" borderId="0" xfId="0" applyFill="1" applyAlignment="1">
      <alignment wrapText="1"/>
    </xf>
    <xf numFmtId="0" fontId="15" fillId="25" borderId="0" xfId="0" applyFont="1" applyFill="1" applyAlignment="1">
      <alignment wrapText="1"/>
    </xf>
    <xf numFmtId="0" fontId="15" fillId="25" borderId="0" xfId="0" applyFont="1" applyFill="1" applyAlignment="1"/>
    <xf numFmtId="0" fontId="0" fillId="33" borderId="0" xfId="0" applyFill="1" applyAlignment="1">
      <alignment horizontal="left" vertical="top" wrapText="1"/>
    </xf>
    <xf numFmtId="0" fontId="71" fillId="33" borderId="0" xfId="0" applyFont="1" applyFill="1" applyAlignment="1">
      <alignment horizontal="left" vertical="top" wrapText="1"/>
    </xf>
    <xf numFmtId="0" fontId="71" fillId="0" borderId="0" xfId="0" applyFont="1" applyFill="1" applyAlignment="1">
      <alignment horizontal="left" vertical="top" wrapText="1"/>
    </xf>
    <xf numFmtId="0" fontId="7" fillId="0" borderId="0" xfId="0" applyFont="1" applyFill="1" applyAlignment="1">
      <alignment horizontal="left" vertical="top" wrapText="1"/>
    </xf>
    <xf numFmtId="0" fontId="7" fillId="33" borderId="0" xfId="0" applyFont="1" applyFill="1" applyAlignment="1">
      <alignment horizontal="left" vertical="top" wrapText="1"/>
    </xf>
    <xf numFmtId="0" fontId="71" fillId="33" borderId="0" xfId="0" applyFont="1" applyFill="1" applyAlignment="1">
      <alignment horizontal="left" vertical="center" wrapText="1"/>
    </xf>
    <xf numFmtId="166" fontId="15" fillId="33" borderId="0" xfId="28" applyNumberFormat="1" applyFont="1" applyFill="1" applyAlignment="1">
      <alignment wrapText="1"/>
    </xf>
    <xf numFmtId="0" fontId="14" fillId="0" borderId="0" xfId="0" applyFont="1" applyAlignment="1">
      <alignment horizontal="center"/>
    </xf>
    <xf numFmtId="0" fontId="15" fillId="33" borderId="0" xfId="0" applyFont="1" applyFill="1" applyBorder="1" applyAlignment="1">
      <alignment wrapText="1"/>
    </xf>
    <xf numFmtId="0" fontId="7" fillId="28" borderId="28" xfId="0" applyFont="1" applyFill="1" applyBorder="1" applyAlignment="1">
      <alignment horizontal="center" wrapText="1"/>
    </xf>
    <xf numFmtId="0" fontId="7" fillId="28" borderId="29" xfId="0" applyFont="1" applyFill="1" applyBorder="1" applyAlignment="1">
      <alignment horizontal="center" wrapText="1"/>
    </xf>
    <xf numFmtId="0" fontId="7" fillId="28" borderId="32" xfId="0" applyFont="1" applyFill="1" applyBorder="1" applyAlignment="1">
      <alignment horizontal="center" wrapText="1"/>
    </xf>
    <xf numFmtId="0" fontId="7" fillId="28" borderId="26" xfId="0" applyFont="1" applyFill="1" applyBorder="1" applyAlignment="1">
      <alignment horizontal="center" wrapText="1"/>
    </xf>
    <xf numFmtId="0" fontId="7" fillId="28" borderId="0" xfId="0" applyFont="1" applyFill="1" applyBorder="1" applyAlignment="1">
      <alignment horizontal="center" wrapText="1"/>
    </xf>
    <xf numFmtId="0" fontId="7" fillId="28" borderId="27" xfId="0" applyFont="1" applyFill="1" applyBorder="1" applyAlignment="1">
      <alignment horizontal="center" wrapText="1"/>
    </xf>
    <xf numFmtId="0" fontId="7" fillId="28" borderId="30" xfId="0" applyFont="1" applyFill="1" applyBorder="1" applyAlignment="1">
      <alignment horizontal="center" wrapText="1"/>
    </xf>
    <xf numFmtId="0" fontId="7" fillId="28" borderId="25" xfId="0" applyFont="1" applyFill="1" applyBorder="1" applyAlignment="1">
      <alignment horizontal="center" wrapText="1"/>
    </xf>
    <xf numFmtId="0" fontId="7" fillId="28" borderId="31" xfId="0" applyFont="1" applyFill="1" applyBorder="1" applyAlignment="1">
      <alignment horizontal="center" wrapText="1"/>
    </xf>
    <xf numFmtId="0" fontId="7" fillId="33" borderId="0" xfId="0" applyFont="1" applyFill="1" applyAlignment="1">
      <alignment horizontal="left" vertical="justify"/>
    </xf>
    <xf numFmtId="0" fontId="15" fillId="33" borderId="0" xfId="0" applyFont="1" applyFill="1" applyAlignment="1">
      <alignment horizontal="left" vertical="top" wrapText="1"/>
    </xf>
    <xf numFmtId="0" fontId="7" fillId="0" borderId="0" xfId="0" applyFont="1" applyFill="1" applyAlignment="1">
      <alignment horizontal="center"/>
    </xf>
    <xf numFmtId="0" fontId="22" fillId="0" borderId="21" xfId="0" applyFont="1" applyFill="1" applyBorder="1" applyAlignment="1">
      <alignment horizontal="center"/>
    </xf>
    <xf numFmtId="0" fontId="22" fillId="0" borderId="24" xfId="0" applyFont="1" applyFill="1" applyBorder="1" applyAlignment="1">
      <alignment horizontal="center"/>
    </xf>
    <xf numFmtId="0" fontId="69" fillId="0" borderId="10" xfId="56" applyFont="1" applyFill="1" applyBorder="1" applyAlignment="1">
      <alignment horizontal="center"/>
    </xf>
    <xf numFmtId="0" fontId="69" fillId="0" borderId="0" xfId="56" applyFont="1" applyFill="1" applyBorder="1" applyAlignment="1">
      <alignment horizontal="center"/>
    </xf>
    <xf numFmtId="0" fontId="69" fillId="0" borderId="10" xfId="56" applyFont="1" applyFill="1" applyBorder="1" applyAlignment="1">
      <alignment horizontal="center" wrapText="1"/>
    </xf>
    <xf numFmtId="0" fontId="69" fillId="0" borderId="0" xfId="56" applyFont="1" applyFill="1" applyBorder="1" applyAlignment="1">
      <alignment horizontal="center" wrapText="1"/>
    </xf>
    <xf numFmtId="0" fontId="68" fillId="0" borderId="12" xfId="56" applyFont="1" applyFill="1" applyBorder="1" applyAlignment="1">
      <alignment horizontal="center"/>
    </xf>
    <xf numFmtId="0" fontId="68" fillId="0" borderId="13" xfId="56" applyFont="1" applyFill="1" applyBorder="1" applyAlignment="1">
      <alignment horizontal="center"/>
    </xf>
    <xf numFmtId="0" fontId="84" fillId="0" borderId="45" xfId="46" applyFont="1" applyFill="1" applyBorder="1" applyAlignment="1">
      <alignment horizontal="center" vertical="center"/>
    </xf>
    <xf numFmtId="0" fontId="84" fillId="0" borderId="46" xfId="46" applyFont="1" applyFill="1" applyBorder="1" applyAlignment="1">
      <alignment horizontal="center" vertical="center"/>
    </xf>
    <xf numFmtId="0" fontId="54" fillId="0" borderId="46" xfId="46" applyFont="1" applyBorder="1" applyAlignment="1">
      <alignment horizontal="center" vertical="center"/>
    </xf>
    <xf numFmtId="0" fontId="54" fillId="0" borderId="47" xfId="46" applyFont="1" applyBorder="1" applyAlignment="1">
      <alignment horizontal="center" vertic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Comma 2 2" xfId="59"/>
    <cellStyle name="Comma 3" xfId="49"/>
    <cellStyle name="Comma 3 2" xfId="60"/>
    <cellStyle name="Euro"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cellStyle name="Normal 2 2" xfId="46"/>
    <cellStyle name="Normal 2 3" xfId="57"/>
    <cellStyle name="Normal 3" xfId="50"/>
    <cellStyle name="Normal 3 2" xfId="61"/>
    <cellStyle name="Normal 4" xfId="47"/>
    <cellStyle name="Normal 4 2" xfId="58"/>
    <cellStyle name="Normal 5" xfId="56"/>
    <cellStyle name="Normal 5 2" xfId="62"/>
    <cellStyle name="Normal 6" xfId="64"/>
    <cellStyle name="Normal 6 2" xfId="66"/>
    <cellStyle name="Normal 6 3" xfId="67"/>
    <cellStyle name="Normal 7" xfId="65"/>
    <cellStyle name="Note" xfId="41" builtinId="10" customBuiltin="1"/>
    <cellStyle name="Output" xfId="42" builtinId="21" customBuiltin="1"/>
    <cellStyle name="Percent" xfId="63" builtinId="5"/>
    <cellStyle name="Percent 2" xfId="68"/>
    <cellStyle name="rf20" xfId="51"/>
    <cellStyle name="rf5" xfId="52"/>
    <cellStyle name="rf6" xfId="53"/>
    <cellStyle name="rf7" xfId="54"/>
    <cellStyle name="rf8" xfId="55"/>
    <cellStyle name="Title" xfId="43" builtinId="15" customBuiltin="1"/>
    <cellStyle name="Total" xfId="44" builtinId="25" customBuiltin="1"/>
    <cellStyle name="Warning Text" xfId="45" builtinId="11" customBuiltin="1"/>
  </cellStyles>
  <dxfs count="33">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condense val="0"/>
        <extend val="0"/>
      </font>
      <fill>
        <patternFill>
          <bgColor indexed="41"/>
        </patternFill>
      </fill>
    </dxf>
  </dxfs>
  <tableStyles count="0" defaultTableStyle="TableStyleMedium9" defaultPivotStyle="PivotStyleLight16"/>
  <colors>
    <mruColors>
      <color rgb="FF00FFFF"/>
      <color rgb="FFFFDA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Drop" dropStyle="combo" dx="16" fmlaLink="$J$23" fmlaRange="$AA$21:$AA$23" noThreeD="1" sel="2" val="0"/>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7</xdr:row>
          <xdr:rowOff>142875</xdr:rowOff>
        </xdr:from>
        <xdr:to>
          <xdr:col>11</xdr:col>
          <xdr:colOff>28575</xdr:colOff>
          <xdr:row>9</xdr:row>
          <xdr:rowOff>19050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POS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10</xdr:row>
          <xdr:rowOff>0</xdr:rowOff>
        </xdr:from>
        <xdr:to>
          <xdr:col>11</xdr:col>
          <xdr:colOff>28575</xdr:colOff>
          <xdr:row>11</xdr:row>
          <xdr:rowOff>38100</xdr:rowOff>
        </xdr:to>
        <xdr:sp macro="" textlink="">
          <xdr:nvSpPr>
            <xdr:cNvPr id="20484" name="Button 4" hidden="1">
              <a:extLst>
                <a:ext uri="{63B3BB69-23CF-44E3-9099-C40C66FF867C}">
                  <a14:compatExt spid="_x0000_s204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PER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11</xdr:col>
          <xdr:colOff>28575</xdr:colOff>
          <xdr:row>13</xdr:row>
          <xdr:rowOff>38100</xdr:rowOff>
        </xdr:to>
        <xdr:sp macro="" textlink="">
          <xdr:nvSpPr>
            <xdr:cNvPr id="20485" name="Button 5" hidden="1">
              <a:extLst>
                <a:ext uri="{63B3BB69-23CF-44E3-9099-C40C66FF867C}">
                  <a14:compatExt spid="_x0000_s204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SCNA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14</xdr:row>
          <xdr:rowOff>0</xdr:rowOff>
        </xdr:from>
        <xdr:to>
          <xdr:col>11</xdr:col>
          <xdr:colOff>28575</xdr:colOff>
          <xdr:row>15</xdr:row>
          <xdr:rowOff>38100</xdr:rowOff>
        </xdr:to>
        <xdr:sp macro="" textlink="">
          <xdr:nvSpPr>
            <xdr:cNvPr id="20486" name="Button 6" hidden="1">
              <a:extLst>
                <a:ext uri="{63B3BB69-23CF-44E3-9099-C40C66FF867C}">
                  <a14:compatExt spid="_x0000_s204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CFS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0</xdr:rowOff>
        </xdr:from>
        <xdr:to>
          <xdr:col>11</xdr:col>
          <xdr:colOff>28575</xdr:colOff>
          <xdr:row>21</xdr:row>
          <xdr:rowOff>38100</xdr:rowOff>
        </xdr:to>
        <xdr:sp macro="" textlink="">
          <xdr:nvSpPr>
            <xdr:cNvPr id="20487" name="Button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AP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21</xdr:row>
          <xdr:rowOff>133350</xdr:rowOff>
        </xdr:from>
        <xdr:to>
          <xdr:col>14</xdr:col>
          <xdr:colOff>38100</xdr:colOff>
          <xdr:row>23</xdr:row>
          <xdr:rowOff>9525</xdr:rowOff>
        </xdr:to>
        <xdr:sp macro="" textlink="">
          <xdr:nvSpPr>
            <xdr:cNvPr id="20494" name="Button 14" hidden="1">
              <a:extLst>
                <a:ext uri="{63B3BB69-23CF-44E3-9099-C40C66FF867C}">
                  <a14:compatExt spid="_x0000_s204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the selected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133350</xdr:rowOff>
        </xdr:from>
        <xdr:to>
          <xdr:col>12</xdr:col>
          <xdr:colOff>600075</xdr:colOff>
          <xdr:row>23</xdr:row>
          <xdr:rowOff>9525</xdr:rowOff>
        </xdr:to>
        <xdr:sp macro="" textlink="">
          <xdr:nvSpPr>
            <xdr:cNvPr id="20497" name="Drop Down 17" hidden="1">
              <a:extLst>
                <a:ext uri="{63B3BB69-23CF-44E3-9099-C40C66FF867C}">
                  <a14:compatExt spid="_x0000_s20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23</xdr:row>
          <xdr:rowOff>142875</xdr:rowOff>
        </xdr:from>
        <xdr:to>
          <xdr:col>9</xdr:col>
          <xdr:colOff>0</xdr:colOff>
          <xdr:row>25</xdr:row>
          <xdr:rowOff>0</xdr:rowOff>
        </xdr:to>
        <xdr:sp macro="" textlink="">
          <xdr:nvSpPr>
            <xdr:cNvPr id="20498" name="Button 18" hidden="1">
              <a:extLst>
                <a:ext uri="{63B3BB69-23CF-44E3-9099-C40C66FF867C}">
                  <a14:compatExt spid="_x0000_s204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25</xdr:row>
          <xdr:rowOff>0</xdr:rowOff>
        </xdr:from>
        <xdr:to>
          <xdr:col>9</xdr:col>
          <xdr:colOff>0</xdr:colOff>
          <xdr:row>27</xdr:row>
          <xdr:rowOff>19050</xdr:rowOff>
        </xdr:to>
        <xdr:sp macro="" textlink="">
          <xdr:nvSpPr>
            <xdr:cNvPr id="20499" name="Button 19" hidden="1">
              <a:extLst>
                <a:ext uri="{63B3BB69-23CF-44E3-9099-C40C66FF867C}">
                  <a14:compatExt spid="_x0000_s204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B</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27</xdr:row>
          <xdr:rowOff>152400</xdr:rowOff>
        </xdr:from>
        <xdr:to>
          <xdr:col>9</xdr:col>
          <xdr:colOff>0</xdr:colOff>
          <xdr:row>28</xdr:row>
          <xdr:rowOff>0</xdr:rowOff>
        </xdr:to>
        <xdr:sp macro="" textlink="">
          <xdr:nvSpPr>
            <xdr:cNvPr id="20500" name="Button 20" hidden="1">
              <a:extLst>
                <a:ext uri="{63B3BB69-23CF-44E3-9099-C40C66FF867C}">
                  <a14:compatExt spid="_x0000_s205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9</xdr:col>
          <xdr:colOff>0</xdr:colOff>
          <xdr:row>28</xdr:row>
          <xdr:rowOff>0</xdr:rowOff>
        </xdr:to>
        <xdr:sp macro="" textlink="">
          <xdr:nvSpPr>
            <xdr:cNvPr id="20501" name="Button 21" hidden="1">
              <a:extLst>
                <a:ext uri="{63B3BB69-23CF-44E3-9099-C40C66FF867C}">
                  <a14:compatExt spid="_x0000_s205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9</xdr:col>
          <xdr:colOff>0</xdr:colOff>
          <xdr:row>28</xdr:row>
          <xdr:rowOff>0</xdr:rowOff>
        </xdr:to>
        <xdr:sp macro="" textlink="">
          <xdr:nvSpPr>
            <xdr:cNvPr id="20502" name="Button 22" hidden="1">
              <a:extLst>
                <a:ext uri="{63B3BB69-23CF-44E3-9099-C40C66FF867C}">
                  <a14:compatExt spid="_x0000_s205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E1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9</xdr:col>
          <xdr:colOff>0</xdr:colOff>
          <xdr:row>28</xdr:row>
          <xdr:rowOff>0</xdr:rowOff>
        </xdr:to>
        <xdr:sp macro="" textlink="">
          <xdr:nvSpPr>
            <xdr:cNvPr id="20503" name="Button 23" hidden="1">
              <a:extLst>
                <a:ext uri="{63B3BB69-23CF-44E3-9099-C40C66FF867C}">
                  <a14:compatExt spid="_x0000_s205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E2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9</xdr:col>
          <xdr:colOff>0</xdr:colOff>
          <xdr:row>34</xdr:row>
          <xdr:rowOff>0</xdr:rowOff>
        </xdr:to>
        <xdr:sp macro="" textlink="">
          <xdr:nvSpPr>
            <xdr:cNvPr id="20504" name="Button 24" hidden="1">
              <a:extLst>
                <a:ext uri="{63B3BB69-23CF-44E3-9099-C40C66FF867C}">
                  <a14:compatExt spid="_x0000_s205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Go to Appendix 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114300</xdr:colOff>
      <xdr:row>13</xdr:row>
      <xdr:rowOff>85725</xdr:rowOff>
    </xdr:from>
    <xdr:to>
      <xdr:col>10</xdr:col>
      <xdr:colOff>466725</xdr:colOff>
      <xdr:row>13</xdr:row>
      <xdr:rowOff>104775</xdr:rowOff>
    </xdr:to>
    <xdr:sp macro="" textlink="">
      <xdr:nvSpPr>
        <xdr:cNvPr id="4221" name="Line 2"/>
        <xdr:cNvSpPr>
          <a:spLocks noChangeShapeType="1"/>
        </xdr:cNvSpPr>
      </xdr:nvSpPr>
      <xdr:spPr bwMode="auto">
        <a:xfrm flipH="1" flipV="1">
          <a:off x="7667625" y="3362325"/>
          <a:ext cx="352425" cy="19050"/>
        </a:xfrm>
        <a:prstGeom prst="line">
          <a:avLst/>
        </a:prstGeom>
        <a:noFill/>
        <a:ln w="9525">
          <a:solidFill>
            <a:srgbClr val="000000"/>
          </a:solidFill>
          <a:round/>
          <a:headEnd/>
          <a:tailEnd type="triangle" w="med" len="med"/>
        </a:ln>
      </xdr:spPr>
    </xdr:sp>
    <xdr:clientData/>
  </xdr:twoCellAnchor>
  <xdr:twoCellAnchor>
    <xdr:from>
      <xdr:col>5</xdr:col>
      <xdr:colOff>504825</xdr:colOff>
      <xdr:row>36</xdr:row>
      <xdr:rowOff>57150</xdr:rowOff>
    </xdr:from>
    <xdr:to>
      <xdr:col>5</xdr:col>
      <xdr:colOff>990600</xdr:colOff>
      <xdr:row>36</xdr:row>
      <xdr:rowOff>152400</xdr:rowOff>
    </xdr:to>
    <xdr:sp macro="" textlink="">
      <xdr:nvSpPr>
        <xdr:cNvPr id="4222" name="Line 3"/>
        <xdr:cNvSpPr>
          <a:spLocks noChangeShapeType="1"/>
        </xdr:cNvSpPr>
      </xdr:nvSpPr>
      <xdr:spPr bwMode="auto">
        <a:xfrm flipV="1">
          <a:off x="3552825" y="7058025"/>
          <a:ext cx="485775" cy="9525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276225</xdr:colOff>
      <xdr:row>178</xdr:row>
      <xdr:rowOff>114300</xdr:rowOff>
    </xdr:from>
    <xdr:to>
      <xdr:col>11</xdr:col>
      <xdr:colOff>685800</xdr:colOff>
      <xdr:row>183</xdr:row>
      <xdr:rowOff>323850</xdr:rowOff>
    </xdr:to>
    <xdr:sp macro="" textlink="">
      <xdr:nvSpPr>
        <xdr:cNvPr id="2" name="AutoShape 2"/>
        <xdr:cNvSpPr>
          <a:spLocks noChangeArrowheads="1"/>
        </xdr:cNvSpPr>
      </xdr:nvSpPr>
      <xdr:spPr bwMode="auto">
        <a:xfrm>
          <a:off x="7277100" y="50263425"/>
          <a:ext cx="2886075" cy="2667000"/>
        </a:xfrm>
        <a:prstGeom prst="wedgeRectCallout">
          <a:avLst>
            <a:gd name="adj1" fmla="val -53958"/>
            <a:gd name="adj2" fmla="val -6500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Similar to PPE, GRAP 102 provides an accounting policy choice: either the Cost Model or the Revaluation Model should be selected as the accounting basis for Intangible assets.  Since municipalities rarely have intangible assets that are subject to revaluation, this template assumes that the cost basis is applicable. </a:t>
          </a:r>
        </a:p>
        <a:p>
          <a:pPr algn="l" rtl="0">
            <a:defRPr sz="1000"/>
          </a:pPr>
          <a:endParaRPr lang="en-US" sz="1000" b="0" i="0" strike="noStrike">
            <a:solidFill>
              <a:srgbClr val="000000"/>
            </a:solidFill>
            <a:latin typeface="Arial"/>
            <a:cs typeface="Arial"/>
          </a:endParaRPr>
        </a:p>
      </xdr:txBody>
    </xdr:sp>
    <xdr:clientData/>
  </xdr:twoCellAnchor>
  <xdr:twoCellAnchor>
    <xdr:from>
      <xdr:col>8</xdr:col>
      <xdr:colOff>123825</xdr:colOff>
      <xdr:row>83</xdr:row>
      <xdr:rowOff>0</xdr:rowOff>
    </xdr:from>
    <xdr:to>
      <xdr:col>11</xdr:col>
      <xdr:colOff>533400</xdr:colOff>
      <xdr:row>86</xdr:row>
      <xdr:rowOff>38100</xdr:rowOff>
    </xdr:to>
    <xdr:sp macro="" textlink="">
      <xdr:nvSpPr>
        <xdr:cNvPr id="3" name="AutoShape 3"/>
        <xdr:cNvSpPr>
          <a:spLocks noChangeArrowheads="1"/>
        </xdr:cNvSpPr>
      </xdr:nvSpPr>
      <xdr:spPr bwMode="auto">
        <a:xfrm>
          <a:off x="7124700" y="23488650"/>
          <a:ext cx="2886075" cy="361950"/>
        </a:xfrm>
        <a:prstGeom prst="wedgeRectCallout">
          <a:avLst>
            <a:gd name="adj1" fmla="val -52639"/>
            <a:gd name="adj2" fmla="val -7314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Previously, GAMAP did not specify that depreciation starts from the moment the asset is available for use. Adoption of GRAP changes this and it may require an underlying system change if the system is currently set up to depreciate an asset only when it is brought into use. </a:t>
          </a:r>
        </a:p>
        <a:p>
          <a:pPr algn="l" rtl="0">
            <a:defRPr sz="1000"/>
          </a:pPr>
          <a:endParaRPr lang="en-US" sz="1000" b="0" i="0" strike="noStrike">
            <a:solidFill>
              <a:srgbClr val="000000"/>
            </a:solidFill>
            <a:latin typeface="Arial"/>
            <a:cs typeface="Arial"/>
          </a:endParaRPr>
        </a:p>
      </xdr:txBody>
    </xdr:sp>
    <xdr:clientData/>
  </xdr:twoCellAnchor>
  <xdr:twoCellAnchor>
    <xdr:from>
      <xdr:col>8</xdr:col>
      <xdr:colOff>180975</xdr:colOff>
      <xdr:row>31</xdr:row>
      <xdr:rowOff>66675</xdr:rowOff>
    </xdr:from>
    <xdr:to>
      <xdr:col>8</xdr:col>
      <xdr:colOff>1085850</xdr:colOff>
      <xdr:row>31</xdr:row>
      <xdr:rowOff>76200</xdr:rowOff>
    </xdr:to>
    <xdr:sp macro="" textlink="">
      <xdr:nvSpPr>
        <xdr:cNvPr id="4" name="Line 11"/>
        <xdr:cNvSpPr>
          <a:spLocks noChangeShapeType="1"/>
        </xdr:cNvSpPr>
      </xdr:nvSpPr>
      <xdr:spPr bwMode="auto">
        <a:xfrm flipH="1">
          <a:off x="7181850" y="9344025"/>
          <a:ext cx="904875" cy="9525"/>
        </a:xfrm>
        <a:prstGeom prst="line">
          <a:avLst/>
        </a:prstGeom>
        <a:noFill/>
        <a:ln w="9525">
          <a:solidFill>
            <a:srgbClr val="000000"/>
          </a:solidFill>
          <a:round/>
          <a:headEnd/>
          <a:tailEnd type="triangle" w="med" len="med"/>
        </a:ln>
      </xdr:spPr>
    </xdr:sp>
    <xdr:clientData/>
  </xdr:twoCellAnchor>
  <xdr:twoCellAnchor>
    <xdr:from>
      <xdr:col>8</xdr:col>
      <xdr:colOff>276225</xdr:colOff>
      <xdr:row>269</xdr:row>
      <xdr:rowOff>114300</xdr:rowOff>
    </xdr:from>
    <xdr:to>
      <xdr:col>11</xdr:col>
      <xdr:colOff>685800</xdr:colOff>
      <xdr:row>270</xdr:row>
      <xdr:rowOff>47625</xdr:rowOff>
    </xdr:to>
    <xdr:sp macro="" textlink="">
      <xdr:nvSpPr>
        <xdr:cNvPr id="5" name="AutoShape 18"/>
        <xdr:cNvSpPr>
          <a:spLocks noChangeArrowheads="1"/>
        </xdr:cNvSpPr>
      </xdr:nvSpPr>
      <xdr:spPr bwMode="auto">
        <a:xfrm>
          <a:off x="7277100" y="83896200"/>
          <a:ext cx="2886075" cy="95250"/>
        </a:xfrm>
        <a:prstGeom prst="wedgeRectCallout">
          <a:avLst>
            <a:gd name="adj1" fmla="val -53958"/>
            <a:gd name="adj2" fmla="val -11000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Delete wording that is not applicable.</a:t>
          </a:r>
        </a:p>
        <a:p>
          <a:pPr algn="l" rtl="0">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447675</xdr:colOff>
      <xdr:row>225</xdr:row>
      <xdr:rowOff>142875</xdr:rowOff>
    </xdr:from>
    <xdr:to>
      <xdr:col>8</xdr:col>
      <xdr:colOff>95250</xdr:colOff>
      <xdr:row>226</xdr:row>
      <xdr:rowOff>19050</xdr:rowOff>
    </xdr:to>
    <xdr:sp macro="" textlink="">
      <xdr:nvSpPr>
        <xdr:cNvPr id="10243" name="AutoShape 3"/>
        <xdr:cNvSpPr>
          <a:spLocks noChangeArrowheads="1"/>
        </xdr:cNvSpPr>
      </xdr:nvSpPr>
      <xdr:spPr bwMode="auto">
        <a:xfrm>
          <a:off x="8801100" y="3133725"/>
          <a:ext cx="2476500" cy="38100"/>
        </a:xfrm>
        <a:prstGeom prst="wedgeRectCallout">
          <a:avLst>
            <a:gd name="adj1" fmla="val -53981"/>
            <a:gd name="adj2" fmla="val -107407"/>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Delete unused rows, and add any additional rows as required</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485775</xdr:colOff>
      <xdr:row>275</xdr:row>
      <xdr:rowOff>19050</xdr:rowOff>
    </xdr:from>
    <xdr:to>
      <xdr:col>8</xdr:col>
      <xdr:colOff>133350</xdr:colOff>
      <xdr:row>278</xdr:row>
      <xdr:rowOff>19050</xdr:rowOff>
    </xdr:to>
    <xdr:sp macro="" textlink="">
      <xdr:nvSpPr>
        <xdr:cNvPr id="10250" name="AutoShape 10"/>
        <xdr:cNvSpPr>
          <a:spLocks noChangeArrowheads="1"/>
        </xdr:cNvSpPr>
      </xdr:nvSpPr>
      <xdr:spPr bwMode="auto">
        <a:xfrm>
          <a:off x="8839200" y="14839950"/>
          <a:ext cx="2476500" cy="647700"/>
        </a:xfrm>
        <a:prstGeom prst="wedgeRectCallout">
          <a:avLst>
            <a:gd name="adj1" fmla="val -55972"/>
            <a:gd name="adj2" fmla="val -8026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Amend the description if the items are carried at NRV / NRC instead of cost (and vice-versa)</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200025</xdr:colOff>
      <xdr:row>191</xdr:row>
      <xdr:rowOff>47625</xdr:rowOff>
    </xdr:from>
    <xdr:to>
      <xdr:col>7</xdr:col>
      <xdr:colOff>600075</xdr:colOff>
      <xdr:row>192</xdr:row>
      <xdr:rowOff>0</xdr:rowOff>
    </xdr:to>
    <xdr:sp macro="" textlink="">
      <xdr:nvSpPr>
        <xdr:cNvPr id="10254" name="AutoShape 14"/>
        <xdr:cNvSpPr>
          <a:spLocks noChangeArrowheads="1"/>
        </xdr:cNvSpPr>
      </xdr:nvSpPr>
      <xdr:spPr bwMode="auto">
        <a:xfrm>
          <a:off x="8553450" y="23298150"/>
          <a:ext cx="2476500" cy="123825"/>
        </a:xfrm>
        <a:prstGeom prst="wedgeRectCallout">
          <a:avLst>
            <a:gd name="adj1" fmla="val -58079"/>
            <a:gd name="adj2" fmla="val -122222"/>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provision figure inputted must be negative</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619125</xdr:colOff>
      <xdr:row>279</xdr:row>
      <xdr:rowOff>57150</xdr:rowOff>
    </xdr:from>
    <xdr:to>
      <xdr:col>8</xdr:col>
      <xdr:colOff>180975</xdr:colOff>
      <xdr:row>289</xdr:row>
      <xdr:rowOff>0</xdr:rowOff>
    </xdr:to>
    <xdr:sp macro="" textlink="">
      <xdr:nvSpPr>
        <xdr:cNvPr id="10257" name="AutoShape 17"/>
        <xdr:cNvSpPr>
          <a:spLocks noChangeArrowheads="1"/>
        </xdr:cNvSpPr>
      </xdr:nvSpPr>
      <xdr:spPr bwMode="auto">
        <a:xfrm>
          <a:off x="8972550" y="15687675"/>
          <a:ext cx="2390775" cy="828675"/>
        </a:xfrm>
        <a:prstGeom prst="wedgeRectCallout">
          <a:avLst>
            <a:gd name="adj1" fmla="val -66333"/>
            <a:gd name="adj2" fmla="val -689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Total of write-downs &amp; reversals should agree to total per St. of Fin. Perf. For items of inventory that are to be distributed free-of-charge, Net Replacement Cost (NRC) should be used instead of Net Replacement Value (NRV)</a:t>
          </a:r>
        </a:p>
      </xdr:txBody>
    </xdr:sp>
    <xdr:clientData/>
  </xdr:twoCellAnchor>
  <xdr:twoCellAnchor>
    <xdr:from>
      <xdr:col>5</xdr:col>
      <xdr:colOff>85725</xdr:colOff>
      <xdr:row>201</xdr:row>
      <xdr:rowOff>47625</xdr:rowOff>
    </xdr:from>
    <xdr:to>
      <xdr:col>5</xdr:col>
      <xdr:colOff>180975</xdr:colOff>
      <xdr:row>215</xdr:row>
      <xdr:rowOff>95250</xdr:rowOff>
    </xdr:to>
    <xdr:sp macro="" textlink="">
      <xdr:nvSpPr>
        <xdr:cNvPr id="10671" name="AutoShape 21"/>
        <xdr:cNvSpPr>
          <a:spLocks/>
        </xdr:cNvSpPr>
      </xdr:nvSpPr>
      <xdr:spPr bwMode="auto">
        <a:xfrm>
          <a:off x="8439150" y="24955500"/>
          <a:ext cx="95250" cy="2800350"/>
        </a:xfrm>
        <a:prstGeom prst="rightBrace">
          <a:avLst>
            <a:gd name="adj1" fmla="val 245000"/>
            <a:gd name="adj2" fmla="val 50000"/>
          </a:avLst>
        </a:prstGeom>
        <a:noFill/>
        <a:ln w="9525">
          <a:solidFill>
            <a:srgbClr val="000000"/>
          </a:solidFill>
          <a:round/>
          <a:headEnd/>
          <a:tailEnd/>
        </a:ln>
      </xdr:spPr>
    </xdr:sp>
    <xdr:clientData/>
  </xdr:twoCellAnchor>
  <xdr:twoCellAnchor>
    <xdr:from>
      <xdr:col>5</xdr:col>
      <xdr:colOff>261409</xdr:colOff>
      <xdr:row>60</xdr:row>
      <xdr:rowOff>10584</xdr:rowOff>
    </xdr:from>
    <xdr:to>
      <xdr:col>8</xdr:col>
      <xdr:colOff>185208</xdr:colOff>
      <xdr:row>62</xdr:row>
      <xdr:rowOff>29634</xdr:rowOff>
    </xdr:to>
    <xdr:sp macro="" textlink="">
      <xdr:nvSpPr>
        <xdr:cNvPr id="10" name="AutoShape 7"/>
        <xdr:cNvSpPr>
          <a:spLocks noChangeArrowheads="1"/>
        </xdr:cNvSpPr>
      </xdr:nvSpPr>
      <xdr:spPr bwMode="auto">
        <a:xfrm>
          <a:off x="8622242" y="9006417"/>
          <a:ext cx="2760133" cy="336550"/>
        </a:xfrm>
        <a:prstGeom prst="wedgeRectCallout">
          <a:avLst>
            <a:gd name="adj1" fmla="val -57958"/>
            <a:gd name="adj2" fmla="val -10370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total should agree to the </a:t>
          </a:r>
          <a:r>
            <a:rPr lang="en-US" sz="1000" b="1" i="0" strike="noStrike">
              <a:solidFill>
                <a:srgbClr val="000000"/>
              </a:solidFill>
              <a:latin typeface="Arial"/>
              <a:cs typeface="Arial"/>
            </a:rPr>
            <a:t>Gross</a:t>
          </a:r>
          <a:r>
            <a:rPr lang="en-US" sz="1000" b="0" i="0" strike="noStrike">
              <a:solidFill>
                <a:srgbClr val="000000"/>
              </a:solidFill>
              <a:latin typeface="Arial"/>
              <a:cs typeface="Arial"/>
            </a:rPr>
            <a:t> amount included in the note above.</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338667</xdr:colOff>
      <xdr:row>67</xdr:row>
      <xdr:rowOff>137584</xdr:rowOff>
    </xdr:from>
    <xdr:to>
      <xdr:col>8</xdr:col>
      <xdr:colOff>262466</xdr:colOff>
      <xdr:row>69</xdr:row>
      <xdr:rowOff>151342</xdr:rowOff>
    </xdr:to>
    <xdr:sp macro="" textlink="">
      <xdr:nvSpPr>
        <xdr:cNvPr id="11" name="AutoShape 8"/>
        <xdr:cNvSpPr>
          <a:spLocks noChangeArrowheads="1"/>
        </xdr:cNvSpPr>
      </xdr:nvSpPr>
      <xdr:spPr bwMode="auto">
        <a:xfrm>
          <a:off x="8699500" y="10244667"/>
          <a:ext cx="2760133" cy="331258"/>
        </a:xfrm>
        <a:prstGeom prst="wedgeRectCallout">
          <a:avLst>
            <a:gd name="adj1" fmla="val -57958"/>
            <a:gd name="adj2" fmla="val -10370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total should agree to the </a:t>
          </a:r>
          <a:r>
            <a:rPr lang="en-US" sz="1000" b="1" i="0" strike="noStrike">
              <a:solidFill>
                <a:srgbClr val="000000"/>
              </a:solidFill>
              <a:latin typeface="Arial"/>
              <a:cs typeface="Arial"/>
            </a:rPr>
            <a:t>Gross</a:t>
          </a:r>
          <a:r>
            <a:rPr lang="en-US" sz="1000" b="0" i="0" strike="noStrike">
              <a:solidFill>
                <a:srgbClr val="000000"/>
              </a:solidFill>
              <a:latin typeface="Arial"/>
              <a:cs typeface="Arial"/>
            </a:rPr>
            <a:t> amount included in the note above.</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681567</xdr:colOff>
      <xdr:row>74</xdr:row>
      <xdr:rowOff>29633</xdr:rowOff>
    </xdr:from>
    <xdr:to>
      <xdr:col>9</xdr:col>
      <xdr:colOff>11642</xdr:colOff>
      <xdr:row>77</xdr:row>
      <xdr:rowOff>29633</xdr:rowOff>
    </xdr:to>
    <xdr:sp macro="" textlink="">
      <xdr:nvSpPr>
        <xdr:cNvPr id="12" name="AutoShape 13"/>
        <xdr:cNvSpPr>
          <a:spLocks noChangeArrowheads="1"/>
        </xdr:cNvSpPr>
      </xdr:nvSpPr>
      <xdr:spPr bwMode="auto">
        <a:xfrm>
          <a:off x="9042400" y="11269133"/>
          <a:ext cx="2917825" cy="476250"/>
        </a:xfrm>
        <a:prstGeom prst="wedgeRectCallout">
          <a:avLst>
            <a:gd name="adj1" fmla="val -57958"/>
            <a:gd name="adj2" fmla="val -10370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 provision figure inputted must be negative</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552450</xdr:colOff>
      <xdr:row>174</xdr:row>
      <xdr:rowOff>133350</xdr:rowOff>
    </xdr:from>
    <xdr:to>
      <xdr:col>7</xdr:col>
      <xdr:colOff>228600</xdr:colOff>
      <xdr:row>176</xdr:row>
      <xdr:rowOff>0</xdr:rowOff>
    </xdr:to>
    <xdr:sp macro="" textlink="">
      <xdr:nvSpPr>
        <xdr:cNvPr id="14" name="AutoShape 23"/>
        <xdr:cNvSpPr>
          <a:spLocks noChangeArrowheads="1"/>
        </xdr:cNvSpPr>
      </xdr:nvSpPr>
      <xdr:spPr bwMode="auto">
        <a:xfrm>
          <a:off x="9372600" y="5667375"/>
          <a:ext cx="1438275" cy="190500"/>
        </a:xfrm>
        <a:prstGeom prst="wedgeRectCallout">
          <a:avLst>
            <a:gd name="adj1" fmla="val -88569"/>
            <a:gd name="adj2" fmla="val 14866"/>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 </a:t>
          </a:r>
          <a:r>
            <a:rPr lang="en-US" sz="1000" b="0" i="0" strike="noStrike">
              <a:solidFill>
                <a:srgbClr val="000000"/>
              </a:solidFill>
              <a:latin typeface="Arial"/>
              <a:cs typeface="Arial"/>
            </a:rPr>
            <a:t>Delete one not applicable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561975</xdr:colOff>
      <xdr:row>54</xdr:row>
      <xdr:rowOff>142875</xdr:rowOff>
    </xdr:from>
    <xdr:to>
      <xdr:col>9</xdr:col>
      <xdr:colOff>504825</xdr:colOff>
      <xdr:row>56</xdr:row>
      <xdr:rowOff>0</xdr:rowOff>
    </xdr:to>
    <xdr:sp macro="" textlink="">
      <xdr:nvSpPr>
        <xdr:cNvPr id="11272" name="AutoShape 8"/>
        <xdr:cNvSpPr>
          <a:spLocks noChangeArrowheads="1"/>
        </xdr:cNvSpPr>
      </xdr:nvSpPr>
      <xdr:spPr bwMode="auto">
        <a:xfrm>
          <a:off x="8915400" y="11725275"/>
          <a:ext cx="2209800" cy="676275"/>
        </a:xfrm>
        <a:prstGeom prst="wedgeRectCallout">
          <a:avLst>
            <a:gd name="adj1" fmla="val -75000"/>
            <a:gd name="adj2" fmla="val -9153"/>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Delete note if not applicable (if the municipality has no investment property or if investment property is not carried at cost</a:t>
          </a:r>
        </a:p>
        <a:p>
          <a:pPr algn="l" rtl="0">
            <a:defRPr sz="1000"/>
          </a:pPr>
          <a:endParaRPr lang="en-US" sz="1000" b="0" i="0" strike="noStrike">
            <a:solidFill>
              <a:srgbClr val="000000"/>
            </a:solidFill>
            <a:latin typeface="Arial"/>
            <a:cs typeface="Arial"/>
          </a:endParaRPr>
        </a:p>
      </xdr:txBody>
    </xdr:sp>
    <xdr:clientData/>
  </xdr:twoCellAnchor>
  <xdr:twoCellAnchor>
    <xdr:from>
      <xdr:col>6</xdr:col>
      <xdr:colOff>485775</xdr:colOff>
      <xdr:row>49</xdr:row>
      <xdr:rowOff>142875</xdr:rowOff>
    </xdr:from>
    <xdr:to>
      <xdr:col>8</xdr:col>
      <xdr:colOff>66675</xdr:colOff>
      <xdr:row>53</xdr:row>
      <xdr:rowOff>95250</xdr:rowOff>
    </xdr:to>
    <xdr:sp macro="" textlink="">
      <xdr:nvSpPr>
        <xdr:cNvPr id="11294" name="AutoShape 30"/>
        <xdr:cNvSpPr>
          <a:spLocks noChangeArrowheads="1"/>
        </xdr:cNvSpPr>
      </xdr:nvSpPr>
      <xdr:spPr bwMode="auto">
        <a:xfrm>
          <a:off x="8839200" y="10753725"/>
          <a:ext cx="1095375" cy="600075"/>
        </a:xfrm>
        <a:prstGeom prst="wedgeRectCallout">
          <a:avLst>
            <a:gd name="adj1" fmla="val -87394"/>
            <a:gd name="adj2" fmla="val -10319"/>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Delete if not applicable</a:t>
          </a:r>
        </a:p>
      </xdr:txBody>
    </xdr:sp>
    <xdr:clientData/>
  </xdr:twoCellAnchor>
  <xdr:twoCellAnchor>
    <xdr:from>
      <xdr:col>6</xdr:col>
      <xdr:colOff>600075</xdr:colOff>
      <xdr:row>10</xdr:row>
      <xdr:rowOff>142875</xdr:rowOff>
    </xdr:from>
    <xdr:to>
      <xdr:col>9</xdr:col>
      <xdr:colOff>247650</xdr:colOff>
      <xdr:row>23</xdr:row>
      <xdr:rowOff>123825</xdr:rowOff>
    </xdr:to>
    <xdr:sp macro="" textlink="">
      <xdr:nvSpPr>
        <xdr:cNvPr id="11297" name="AutoShape 33"/>
        <xdr:cNvSpPr>
          <a:spLocks noChangeArrowheads="1"/>
        </xdr:cNvSpPr>
      </xdr:nvSpPr>
      <xdr:spPr bwMode="auto">
        <a:xfrm>
          <a:off x="8953500" y="2000250"/>
          <a:ext cx="1914525" cy="2085975"/>
        </a:xfrm>
        <a:prstGeom prst="wedgeRectCallout">
          <a:avLst>
            <a:gd name="adj1" fmla="val -70398"/>
            <a:gd name="adj2" fmla="val -65069"/>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"Other" should be replaced by inserting an additional column for each individually significant / material class of intangible assets. If not individually significant / material, "other" may be appropriate. It is recommended that a narrative explanation of "other" be provided. Remember to delete any unused rows / columns.</a:t>
          </a:r>
        </a:p>
        <a:p>
          <a:pPr algn="l" rtl="0">
            <a:defRPr sz="1000"/>
          </a:pPr>
          <a:endParaRPr lang="en-US" sz="1000" b="0" i="0" strike="noStrike">
            <a:solidFill>
              <a:srgbClr val="000000"/>
            </a:solidFill>
            <a:latin typeface="Arial"/>
            <a:cs typeface="Arial"/>
          </a:endParaRPr>
        </a:p>
      </xdr:txBody>
    </xdr:sp>
    <xdr:clientData/>
  </xdr:twoCellAnchor>
  <xdr:twoCellAnchor>
    <xdr:from>
      <xdr:col>6</xdr:col>
      <xdr:colOff>600075</xdr:colOff>
      <xdr:row>35</xdr:row>
      <xdr:rowOff>142875</xdr:rowOff>
    </xdr:from>
    <xdr:to>
      <xdr:col>9</xdr:col>
      <xdr:colOff>247650</xdr:colOff>
      <xdr:row>46</xdr:row>
      <xdr:rowOff>0</xdr:rowOff>
    </xdr:to>
    <xdr:sp macro="" textlink="">
      <xdr:nvSpPr>
        <xdr:cNvPr id="11299" name="AutoShape 35"/>
        <xdr:cNvSpPr>
          <a:spLocks noChangeArrowheads="1"/>
        </xdr:cNvSpPr>
      </xdr:nvSpPr>
      <xdr:spPr bwMode="auto">
        <a:xfrm>
          <a:off x="8953500" y="6705600"/>
          <a:ext cx="1914525" cy="1971675"/>
        </a:xfrm>
        <a:prstGeom prst="wedgeRectCallout">
          <a:avLst>
            <a:gd name="adj1" fmla="val -70398"/>
            <a:gd name="adj2" fmla="val -6594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"Other" should be replaced by inserting an additional column for each individually significant / material class of intangible assets. If not individually significant / material, "other" may be appropriate.It is recommended that a narrative explanation of "other" be provided. Remember to delete any unused rows / columns.</a:t>
          </a:r>
        </a:p>
        <a:p>
          <a:pPr algn="l" rtl="0">
            <a:defRPr sz="1000"/>
          </a:pPr>
          <a:endParaRPr lang="en-US"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989</xdr:row>
      <xdr:rowOff>114300</xdr:rowOff>
    </xdr:from>
    <xdr:to>
      <xdr:col>10</xdr:col>
      <xdr:colOff>276225</xdr:colOff>
      <xdr:row>996</xdr:row>
      <xdr:rowOff>47625</xdr:rowOff>
    </xdr:to>
    <xdr:sp macro="" textlink="">
      <xdr:nvSpPr>
        <xdr:cNvPr id="22529" name="AutoShape 1"/>
        <xdr:cNvSpPr>
          <a:spLocks noChangeArrowheads="1"/>
        </xdr:cNvSpPr>
      </xdr:nvSpPr>
      <xdr:spPr bwMode="auto">
        <a:xfrm>
          <a:off x="8905875" y="173983650"/>
          <a:ext cx="3314700" cy="1552575"/>
        </a:xfrm>
        <a:prstGeom prst="wedgeRectCallout">
          <a:avLst>
            <a:gd name="adj1" fmla="val -65806"/>
            <a:gd name="adj2" fmla="val -23005"/>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Details of key sources of estimation uncertainty must be disclosed in terms of GRAP 1. 131. The Standard requires disclosure of a) The nature of the asset / liability affected, and </a:t>
          </a:r>
        </a:p>
        <a:p>
          <a:pPr algn="l" rtl="0">
            <a:defRPr sz="1000"/>
          </a:pPr>
          <a:r>
            <a:rPr lang="en-US" sz="1000" b="0" i="0" strike="noStrike">
              <a:solidFill>
                <a:srgbClr val="000000"/>
              </a:solidFill>
              <a:latin typeface="Arial"/>
              <a:cs typeface="Arial"/>
            </a:rPr>
            <a:t>b) the carrying amount thereof</a:t>
          </a:r>
        </a:p>
        <a:p>
          <a:pPr algn="l" rtl="0">
            <a:defRPr sz="1000"/>
          </a:pPr>
          <a:r>
            <a:rPr lang="en-US" sz="1000" b="0" i="0" strike="noStrike">
              <a:solidFill>
                <a:srgbClr val="000000"/>
              </a:solidFill>
              <a:latin typeface="Arial"/>
              <a:cs typeface="Arial"/>
            </a:rPr>
            <a:t>Some examples have been provided (highlighted) but the list is not exhaustive.</a:t>
          </a:r>
        </a:p>
        <a:p>
          <a:pPr algn="l" rtl="0">
            <a:defRPr sz="1000"/>
          </a:pPr>
          <a:r>
            <a:rPr lang="en-US" sz="1000" b="0" i="0" strike="noStrike">
              <a:solidFill>
                <a:srgbClr val="000000"/>
              </a:solidFill>
              <a:latin typeface="Arial"/>
              <a:cs typeface="Arial"/>
            </a:rPr>
            <a:t>This disclosure can be made either here, or in the note which covers the specific topic.</a:t>
          </a:r>
        </a:p>
      </xdr:txBody>
    </xdr:sp>
    <xdr:clientData/>
  </xdr:twoCellAnchor>
  <xdr:twoCellAnchor>
    <xdr:from>
      <xdr:col>5</xdr:col>
      <xdr:colOff>600075</xdr:colOff>
      <xdr:row>885</xdr:row>
      <xdr:rowOff>28575</xdr:rowOff>
    </xdr:from>
    <xdr:to>
      <xdr:col>12</xdr:col>
      <xdr:colOff>219075</xdr:colOff>
      <xdr:row>887</xdr:row>
      <xdr:rowOff>1219200</xdr:rowOff>
    </xdr:to>
    <xdr:sp macro="" textlink="">
      <xdr:nvSpPr>
        <xdr:cNvPr id="22530" name="AutoShape 2"/>
        <xdr:cNvSpPr>
          <a:spLocks noChangeArrowheads="1"/>
        </xdr:cNvSpPr>
      </xdr:nvSpPr>
      <xdr:spPr bwMode="auto">
        <a:xfrm>
          <a:off x="8915400" y="158000700"/>
          <a:ext cx="4467225" cy="1514475"/>
        </a:xfrm>
        <a:prstGeom prst="wedgeRectCallout">
          <a:avLst>
            <a:gd name="adj1" fmla="val -61940"/>
            <a:gd name="adj2" fmla="val 82704"/>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NB: Make sure this wording is applicable to your municipality. Incorrect disclosure of the facts could seriously affect the fair presentation of the financial statements. The wording provided here (highlighted) is suggested for the situation where the municipality contributes to a mulit-employer plan and has tried, unsuccessfully, to obtain the required information to support defined benefit accounting. If this is not applicable, delete or hide the wording. Please insert additional sub-notes under noten 52 for any additional defined benefit plan disclosure.</a:t>
          </a:r>
        </a:p>
      </xdr:txBody>
    </xdr:sp>
    <xdr:clientData/>
  </xdr:twoCellAnchor>
  <xdr:twoCellAnchor>
    <xdr:from>
      <xdr:col>5</xdr:col>
      <xdr:colOff>142875</xdr:colOff>
      <xdr:row>305</xdr:row>
      <xdr:rowOff>57150</xdr:rowOff>
    </xdr:from>
    <xdr:to>
      <xdr:col>7</xdr:col>
      <xdr:colOff>400050</xdr:colOff>
      <xdr:row>310</xdr:row>
      <xdr:rowOff>47625</xdr:rowOff>
    </xdr:to>
    <xdr:sp macro="" textlink="">
      <xdr:nvSpPr>
        <xdr:cNvPr id="22539" name="AutoShape 11"/>
        <xdr:cNvSpPr>
          <a:spLocks noChangeArrowheads="1"/>
        </xdr:cNvSpPr>
      </xdr:nvSpPr>
      <xdr:spPr bwMode="auto">
        <a:xfrm>
          <a:off x="8458200" y="54244875"/>
          <a:ext cx="2019300" cy="647700"/>
        </a:xfrm>
        <a:prstGeom prst="wedgeRectCallout">
          <a:avLst>
            <a:gd name="adj1" fmla="val -50000"/>
            <a:gd name="adj2" fmla="val -92593"/>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applicable - detail to be provided for each type of grant. eg. FMG, MSIG, ITP, Drought, etc.</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142875</xdr:colOff>
      <xdr:row>298</xdr:row>
      <xdr:rowOff>142875</xdr:rowOff>
    </xdr:from>
    <xdr:to>
      <xdr:col>7</xdr:col>
      <xdr:colOff>400050</xdr:colOff>
      <xdr:row>302</xdr:row>
      <xdr:rowOff>0</xdr:rowOff>
    </xdr:to>
    <xdr:sp macro="" textlink="">
      <xdr:nvSpPr>
        <xdr:cNvPr id="22540" name="AutoShape 12"/>
        <xdr:cNvSpPr>
          <a:spLocks noChangeArrowheads="1"/>
        </xdr:cNvSpPr>
      </xdr:nvSpPr>
      <xdr:spPr bwMode="auto">
        <a:xfrm>
          <a:off x="8458200" y="53197125"/>
          <a:ext cx="1914525" cy="504825"/>
        </a:xfrm>
        <a:prstGeom prst="wedgeRectCallout">
          <a:avLst>
            <a:gd name="adj1" fmla="val -49005"/>
            <a:gd name="adj2" fmla="val -10370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applicable - detail to be provided for each type of grant.</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76200</xdr:colOff>
      <xdr:row>730</xdr:row>
      <xdr:rowOff>104775</xdr:rowOff>
    </xdr:from>
    <xdr:to>
      <xdr:col>7</xdr:col>
      <xdr:colOff>333375</xdr:colOff>
      <xdr:row>731</xdr:row>
      <xdr:rowOff>142875</xdr:rowOff>
    </xdr:to>
    <xdr:sp macro="" textlink="">
      <xdr:nvSpPr>
        <xdr:cNvPr id="22542" name="AutoShape 14"/>
        <xdr:cNvSpPr>
          <a:spLocks noChangeArrowheads="1"/>
        </xdr:cNvSpPr>
      </xdr:nvSpPr>
      <xdr:spPr bwMode="auto">
        <a:xfrm>
          <a:off x="8391525" y="126501525"/>
          <a:ext cx="1914525" cy="200025"/>
        </a:xfrm>
        <a:prstGeom prst="wedgeRectCallout">
          <a:avLst>
            <a:gd name="adj1" fmla="val -49005"/>
            <a:gd name="adj2" fmla="val -15476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required</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171450</xdr:colOff>
      <xdr:row>742</xdr:row>
      <xdr:rowOff>114300</xdr:rowOff>
    </xdr:from>
    <xdr:to>
      <xdr:col>7</xdr:col>
      <xdr:colOff>428625</xdr:colOff>
      <xdr:row>743</xdr:row>
      <xdr:rowOff>0</xdr:rowOff>
    </xdr:to>
    <xdr:sp macro="" textlink="">
      <xdr:nvSpPr>
        <xdr:cNvPr id="22543" name="AutoShape 15"/>
        <xdr:cNvSpPr>
          <a:spLocks noChangeArrowheads="1"/>
        </xdr:cNvSpPr>
      </xdr:nvSpPr>
      <xdr:spPr bwMode="auto">
        <a:xfrm>
          <a:off x="8486775" y="128797050"/>
          <a:ext cx="1914525" cy="200025"/>
        </a:xfrm>
        <a:prstGeom prst="wedgeRectCallout">
          <a:avLst>
            <a:gd name="adj1" fmla="val -52486"/>
            <a:gd name="adj2" fmla="val -159523"/>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required</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114300</xdr:colOff>
      <xdr:row>752</xdr:row>
      <xdr:rowOff>104775</xdr:rowOff>
    </xdr:from>
    <xdr:to>
      <xdr:col>7</xdr:col>
      <xdr:colOff>371475</xdr:colOff>
      <xdr:row>754</xdr:row>
      <xdr:rowOff>0</xdr:rowOff>
    </xdr:to>
    <xdr:sp macro="" textlink="">
      <xdr:nvSpPr>
        <xdr:cNvPr id="22544" name="AutoShape 16"/>
        <xdr:cNvSpPr>
          <a:spLocks noChangeArrowheads="1"/>
        </xdr:cNvSpPr>
      </xdr:nvSpPr>
      <xdr:spPr bwMode="auto">
        <a:xfrm>
          <a:off x="8429625" y="131073525"/>
          <a:ext cx="1914525" cy="219075"/>
        </a:xfrm>
        <a:prstGeom prst="wedgeRectCallout">
          <a:avLst>
            <a:gd name="adj1" fmla="val -50995"/>
            <a:gd name="adj2" fmla="val -18913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required</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628650</xdr:colOff>
      <xdr:row>120</xdr:row>
      <xdr:rowOff>0</xdr:rowOff>
    </xdr:from>
    <xdr:to>
      <xdr:col>6</xdr:col>
      <xdr:colOff>733425</xdr:colOff>
      <xdr:row>121</xdr:row>
      <xdr:rowOff>0</xdr:rowOff>
    </xdr:to>
    <xdr:sp macro="" textlink="">
      <xdr:nvSpPr>
        <xdr:cNvPr id="22548" name="AutoShape 20"/>
        <xdr:cNvSpPr>
          <a:spLocks noChangeArrowheads="1"/>
        </xdr:cNvSpPr>
      </xdr:nvSpPr>
      <xdr:spPr bwMode="auto">
        <a:xfrm>
          <a:off x="8943975" y="21212175"/>
          <a:ext cx="1009650" cy="666750"/>
        </a:xfrm>
        <a:prstGeom prst="wedgeRectCallout">
          <a:avLst>
            <a:gd name="adj1" fmla="val -97171"/>
            <a:gd name="adj2" fmla="val -8569"/>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These 2 amounts must agree to total above</a:t>
          </a:r>
        </a:p>
      </xdr:txBody>
    </xdr:sp>
    <xdr:clientData/>
  </xdr:twoCellAnchor>
  <xdr:twoCellAnchor>
    <xdr:from>
      <xdr:col>5</xdr:col>
      <xdr:colOff>819150</xdr:colOff>
      <xdr:row>107</xdr:row>
      <xdr:rowOff>104775</xdr:rowOff>
    </xdr:from>
    <xdr:to>
      <xdr:col>7</xdr:col>
      <xdr:colOff>666750</xdr:colOff>
      <xdr:row>118</xdr:row>
      <xdr:rowOff>133350</xdr:rowOff>
    </xdr:to>
    <xdr:sp macro="" textlink="">
      <xdr:nvSpPr>
        <xdr:cNvPr id="22552" name="AutoShape 24"/>
        <xdr:cNvSpPr>
          <a:spLocks noChangeArrowheads="1"/>
        </xdr:cNvSpPr>
      </xdr:nvSpPr>
      <xdr:spPr bwMode="auto">
        <a:xfrm>
          <a:off x="9134475" y="19507200"/>
          <a:ext cx="1504950" cy="838200"/>
        </a:xfrm>
        <a:prstGeom prst="wedgeRectCallout">
          <a:avLst>
            <a:gd name="adj1" fmla="val -86708"/>
            <a:gd name="adj2" fmla="val 3863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Insert rows where applicable - detail to be provided for each type of grant</a:t>
          </a:r>
        </a:p>
      </xdr:txBody>
    </xdr:sp>
    <xdr:clientData/>
  </xdr:twoCellAnchor>
  <xdr:twoCellAnchor>
    <xdr:from>
      <xdr:col>5</xdr:col>
      <xdr:colOff>657225</xdr:colOff>
      <xdr:row>265</xdr:row>
      <xdr:rowOff>57150</xdr:rowOff>
    </xdr:from>
    <xdr:to>
      <xdr:col>7</xdr:col>
      <xdr:colOff>85725</xdr:colOff>
      <xdr:row>269</xdr:row>
      <xdr:rowOff>114300</xdr:rowOff>
    </xdr:to>
    <xdr:sp macro="" textlink="">
      <xdr:nvSpPr>
        <xdr:cNvPr id="22553" name="AutoShape 25"/>
        <xdr:cNvSpPr>
          <a:spLocks noChangeArrowheads="1"/>
        </xdr:cNvSpPr>
      </xdr:nvSpPr>
      <xdr:spPr bwMode="auto">
        <a:xfrm>
          <a:off x="8972550" y="47377350"/>
          <a:ext cx="1085850" cy="542925"/>
        </a:xfrm>
        <a:prstGeom prst="wedgeRectCallout">
          <a:avLst>
            <a:gd name="adj1" fmla="val -84208"/>
            <a:gd name="adj2" fmla="val 9737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Input cells should agree to total</a:t>
          </a:r>
        </a:p>
      </xdr:txBody>
    </xdr:sp>
    <xdr:clientData/>
  </xdr:twoCellAnchor>
  <xdr:twoCellAnchor>
    <xdr:from>
      <xdr:col>5</xdr:col>
      <xdr:colOff>866775</xdr:colOff>
      <xdr:row>277</xdr:row>
      <xdr:rowOff>19050</xdr:rowOff>
    </xdr:from>
    <xdr:to>
      <xdr:col>7</xdr:col>
      <xdr:colOff>295275</xdr:colOff>
      <xdr:row>279</xdr:row>
      <xdr:rowOff>0</xdr:rowOff>
    </xdr:to>
    <xdr:sp macro="" textlink="">
      <xdr:nvSpPr>
        <xdr:cNvPr id="22554" name="AutoShape 26"/>
        <xdr:cNvSpPr>
          <a:spLocks noChangeArrowheads="1"/>
        </xdr:cNvSpPr>
      </xdr:nvSpPr>
      <xdr:spPr bwMode="auto">
        <a:xfrm>
          <a:off x="9182100" y="49139475"/>
          <a:ext cx="1085850" cy="876300"/>
        </a:xfrm>
        <a:prstGeom prst="wedgeRectCallout">
          <a:avLst>
            <a:gd name="adj1" fmla="val -116667"/>
            <a:gd name="adj2" fmla="val -869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Input cells should agree to total. Increase the number of rows as required. </a:t>
          </a:r>
        </a:p>
      </xdr:txBody>
    </xdr:sp>
    <xdr:clientData/>
  </xdr:twoCellAnchor>
  <xdr:twoCellAnchor>
    <xdr:from>
      <xdr:col>5</xdr:col>
      <xdr:colOff>600075</xdr:colOff>
      <xdr:row>951</xdr:row>
      <xdr:rowOff>0</xdr:rowOff>
    </xdr:from>
    <xdr:to>
      <xdr:col>8</xdr:col>
      <xdr:colOff>161925</xdr:colOff>
      <xdr:row>956</xdr:row>
      <xdr:rowOff>57150</xdr:rowOff>
    </xdr:to>
    <xdr:sp macro="" textlink="">
      <xdr:nvSpPr>
        <xdr:cNvPr id="22555" name="AutoShape 27"/>
        <xdr:cNvSpPr>
          <a:spLocks noChangeArrowheads="1"/>
        </xdr:cNvSpPr>
      </xdr:nvSpPr>
      <xdr:spPr bwMode="auto">
        <a:xfrm>
          <a:off x="8915400" y="167878125"/>
          <a:ext cx="1971675" cy="1819275"/>
        </a:xfrm>
        <a:prstGeom prst="wedgeRectCallout">
          <a:avLst>
            <a:gd name="adj1" fmla="val -76088"/>
            <a:gd name="adj2" fmla="val -4738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These are only examples and are not exhaustive, please ensure that all the necessary related parties together with the transactions and balances are disclosed. All related party transactions and balances must be disclosed, with details of the parties, etc. </a:t>
          </a:r>
        </a:p>
        <a:p>
          <a:pPr algn="l" rtl="0">
            <a:defRPr sz="1000"/>
          </a:pPr>
          <a:r>
            <a:rPr lang="en-US" sz="1000" b="0" i="0" strike="noStrike">
              <a:solidFill>
                <a:srgbClr val="000000"/>
              </a:solidFill>
              <a:latin typeface="Arial"/>
              <a:cs typeface="Arial"/>
            </a:rPr>
            <a:t>Please insert or remove lines where applicable.</a:t>
          </a:r>
        </a:p>
      </xdr:txBody>
    </xdr:sp>
    <xdr:clientData/>
  </xdr:twoCellAnchor>
  <xdr:twoCellAnchor>
    <xdr:from>
      <xdr:col>5</xdr:col>
      <xdr:colOff>571500</xdr:colOff>
      <xdr:row>997</xdr:row>
      <xdr:rowOff>85725</xdr:rowOff>
    </xdr:from>
    <xdr:to>
      <xdr:col>10</xdr:col>
      <xdr:colOff>257175</xdr:colOff>
      <xdr:row>1001</xdr:row>
      <xdr:rowOff>0</xdr:rowOff>
    </xdr:to>
    <xdr:sp macro="" textlink="">
      <xdr:nvSpPr>
        <xdr:cNvPr id="22556" name="AutoShape 28"/>
        <xdr:cNvSpPr>
          <a:spLocks noChangeArrowheads="1"/>
        </xdr:cNvSpPr>
      </xdr:nvSpPr>
      <xdr:spPr bwMode="auto">
        <a:xfrm>
          <a:off x="8886825" y="175898175"/>
          <a:ext cx="3314700" cy="1533525"/>
        </a:xfrm>
        <a:prstGeom prst="wedgeRectCallout">
          <a:avLst>
            <a:gd name="adj1" fmla="val -64079"/>
            <a:gd name="adj2" fmla="val -5903"/>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Details of judgements, apart from those involving estimations disclosed above, must be disclosed in terms of GRAP 1. 132. The Standard requires disclosure of a) The nature of the asset / liability affected, and </a:t>
          </a:r>
        </a:p>
        <a:p>
          <a:pPr algn="l" rtl="0">
            <a:defRPr sz="1000"/>
          </a:pPr>
          <a:r>
            <a:rPr lang="en-US" sz="1000" b="0" i="0" strike="noStrike">
              <a:solidFill>
                <a:srgbClr val="000000"/>
              </a:solidFill>
              <a:latin typeface="Arial"/>
              <a:cs typeface="Arial"/>
            </a:rPr>
            <a:t>b) the carrying amount thereof</a:t>
          </a:r>
        </a:p>
        <a:p>
          <a:pPr algn="l" rtl="0">
            <a:defRPr sz="1000"/>
          </a:pPr>
          <a:r>
            <a:rPr lang="en-US" sz="1000" b="0" i="0" strike="noStrike">
              <a:solidFill>
                <a:srgbClr val="000000"/>
              </a:solidFill>
              <a:latin typeface="Arial"/>
              <a:cs typeface="Arial"/>
            </a:rPr>
            <a:t>Some examples have been provided (highlighted) but the list is not exhaustive.</a:t>
          </a:r>
        </a:p>
        <a:p>
          <a:pPr algn="l" rtl="0">
            <a:defRPr sz="1000"/>
          </a:pPr>
          <a:r>
            <a:rPr lang="en-US" sz="1000" b="0" i="0" strike="noStrike">
              <a:solidFill>
                <a:srgbClr val="000000"/>
              </a:solidFill>
              <a:latin typeface="Arial"/>
              <a:cs typeface="Arial"/>
            </a:rPr>
            <a:t>This disclosure can be made either here, or in the note or in the accounting policy which covers the specific topic  </a:t>
          </a:r>
        </a:p>
      </xdr:txBody>
    </xdr:sp>
    <xdr:clientData/>
  </xdr:twoCellAnchor>
  <xdr:twoCellAnchor>
    <xdr:from>
      <xdr:col>5</xdr:col>
      <xdr:colOff>676275</xdr:colOff>
      <xdr:row>1004</xdr:row>
      <xdr:rowOff>95250</xdr:rowOff>
    </xdr:from>
    <xdr:to>
      <xdr:col>9</xdr:col>
      <xdr:colOff>552450</xdr:colOff>
      <xdr:row>1008</xdr:row>
      <xdr:rowOff>0</xdr:rowOff>
    </xdr:to>
    <xdr:sp macro="" textlink="">
      <xdr:nvSpPr>
        <xdr:cNvPr id="22560" name="AutoShape 32"/>
        <xdr:cNvSpPr>
          <a:spLocks noChangeArrowheads="1"/>
        </xdr:cNvSpPr>
      </xdr:nvSpPr>
      <xdr:spPr bwMode="auto">
        <a:xfrm>
          <a:off x="8991600" y="178012725"/>
          <a:ext cx="2895600" cy="1685925"/>
        </a:xfrm>
        <a:prstGeom prst="wedgeRectCallout">
          <a:avLst>
            <a:gd name="adj1" fmla="val -71051"/>
            <a:gd name="adj2" fmla="val -52824"/>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This note on risk management should be adjusted to reflect the risks specifically identified by the municipality, these only illustrate the minimum disclosure required and examples.It should further be noted that this disclosure has been based on the anticipated disclosure requirements as currently proposed in the ED for the GRAP on Financial Instruments and is therefore not a comprehensive reflection of the disclosures currently required by IFRS 7.</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552450</xdr:colOff>
      <xdr:row>11</xdr:row>
      <xdr:rowOff>114300</xdr:rowOff>
    </xdr:from>
    <xdr:to>
      <xdr:col>8</xdr:col>
      <xdr:colOff>171450</xdr:colOff>
      <xdr:row>17</xdr:row>
      <xdr:rowOff>0</xdr:rowOff>
    </xdr:to>
    <xdr:sp macro="" textlink="">
      <xdr:nvSpPr>
        <xdr:cNvPr id="22563" name="AutoShape 35"/>
        <xdr:cNvSpPr>
          <a:spLocks noChangeArrowheads="1"/>
        </xdr:cNvSpPr>
      </xdr:nvSpPr>
      <xdr:spPr bwMode="auto">
        <a:xfrm>
          <a:off x="8867775" y="1952625"/>
          <a:ext cx="2028825" cy="876300"/>
        </a:xfrm>
        <a:prstGeom prst="wedgeRectCallout">
          <a:avLst>
            <a:gd name="adj1" fmla="val -75352"/>
            <a:gd name="adj2" fmla="val 3587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 </a:t>
          </a:r>
          <a:r>
            <a:rPr lang="en-US" sz="1000" b="0" i="0" strike="noStrike">
              <a:solidFill>
                <a:srgbClr val="000000"/>
              </a:solidFill>
              <a:latin typeface="Arial"/>
              <a:cs typeface="Arial"/>
            </a:rPr>
            <a:t>Refer to GRAP 100 for the requirements that must be met before a non-current asset or group of assets may be classified as current (held for sale). </a:t>
          </a:r>
        </a:p>
      </xdr:txBody>
    </xdr:sp>
    <xdr:clientData/>
  </xdr:twoCellAnchor>
  <xdr:twoCellAnchor>
    <xdr:from>
      <xdr:col>5</xdr:col>
      <xdr:colOff>657225</xdr:colOff>
      <xdr:row>119</xdr:row>
      <xdr:rowOff>0</xdr:rowOff>
    </xdr:from>
    <xdr:to>
      <xdr:col>7</xdr:col>
      <xdr:colOff>9525</xdr:colOff>
      <xdr:row>119</xdr:row>
      <xdr:rowOff>114300</xdr:rowOff>
    </xdr:to>
    <xdr:sp macro="" textlink="">
      <xdr:nvSpPr>
        <xdr:cNvPr id="22566" name="AutoShape 38"/>
        <xdr:cNvSpPr>
          <a:spLocks noChangeArrowheads="1"/>
        </xdr:cNvSpPr>
      </xdr:nvSpPr>
      <xdr:spPr bwMode="auto">
        <a:xfrm>
          <a:off x="8972550" y="20469225"/>
          <a:ext cx="1009650" cy="666750"/>
        </a:xfrm>
        <a:prstGeom prst="wedgeRectCallout">
          <a:avLst>
            <a:gd name="adj1" fmla="val -97171"/>
            <a:gd name="adj2" fmla="val -8569"/>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Remember to delete unused rows / columns</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809625</xdr:colOff>
      <xdr:row>456</xdr:row>
      <xdr:rowOff>57150</xdr:rowOff>
    </xdr:from>
    <xdr:to>
      <xdr:col>7</xdr:col>
      <xdr:colOff>581025</xdr:colOff>
      <xdr:row>462</xdr:row>
      <xdr:rowOff>161925</xdr:rowOff>
    </xdr:to>
    <xdr:sp macro="" textlink="">
      <xdr:nvSpPr>
        <xdr:cNvPr id="22568" name="AutoShape 40"/>
        <xdr:cNvSpPr>
          <a:spLocks noChangeArrowheads="1"/>
        </xdr:cNvSpPr>
      </xdr:nvSpPr>
      <xdr:spPr bwMode="auto">
        <a:xfrm>
          <a:off x="9124950" y="47101125"/>
          <a:ext cx="1533525" cy="1076325"/>
        </a:xfrm>
        <a:prstGeom prst="wedgeRectCallout">
          <a:avLst>
            <a:gd name="adj1" fmla="val -81056"/>
            <a:gd name="adj2" fmla="val -2433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S124(1)(c) of the the MFMA requires disclosure of the details of remuneration for all senior managers. Insert info per individual manager.</a:t>
          </a:r>
        </a:p>
      </xdr:txBody>
    </xdr:sp>
    <xdr:clientData/>
  </xdr:twoCellAnchor>
  <xdr:twoCellAnchor>
    <xdr:from>
      <xdr:col>5</xdr:col>
      <xdr:colOff>509868</xdr:colOff>
      <xdr:row>537</xdr:row>
      <xdr:rowOff>0</xdr:rowOff>
    </xdr:from>
    <xdr:to>
      <xdr:col>8</xdr:col>
      <xdr:colOff>338418</xdr:colOff>
      <xdr:row>540</xdr:row>
      <xdr:rowOff>22412</xdr:rowOff>
    </xdr:to>
    <xdr:sp macro="" textlink="">
      <xdr:nvSpPr>
        <xdr:cNvPr id="22569" name="AutoShape 41"/>
        <xdr:cNvSpPr>
          <a:spLocks noChangeArrowheads="1"/>
        </xdr:cNvSpPr>
      </xdr:nvSpPr>
      <xdr:spPr bwMode="auto">
        <a:xfrm>
          <a:off x="9642662" y="58528324"/>
          <a:ext cx="2461932" cy="336176"/>
        </a:xfrm>
        <a:prstGeom prst="wedgeRectCallout">
          <a:avLst>
            <a:gd name="adj1" fmla="val -52977"/>
            <a:gd name="adj2" fmla="val -47870"/>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Other should not include any individually significant expenses - if there are any, rather insert an additional line above with the specific description.</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333375</xdr:colOff>
      <xdr:row>634</xdr:row>
      <xdr:rowOff>95250</xdr:rowOff>
    </xdr:from>
    <xdr:to>
      <xdr:col>8</xdr:col>
      <xdr:colOff>161925</xdr:colOff>
      <xdr:row>650</xdr:row>
      <xdr:rowOff>9525</xdr:rowOff>
    </xdr:to>
    <xdr:sp macro="" textlink="">
      <xdr:nvSpPr>
        <xdr:cNvPr id="22571" name="AutoShape 43"/>
        <xdr:cNvSpPr>
          <a:spLocks noChangeArrowheads="1"/>
        </xdr:cNvSpPr>
      </xdr:nvSpPr>
      <xdr:spPr bwMode="auto">
        <a:xfrm>
          <a:off x="8648700" y="110775750"/>
          <a:ext cx="2238375" cy="2505075"/>
        </a:xfrm>
        <a:prstGeom prst="wedgeRectCallout">
          <a:avLst>
            <a:gd name="adj1" fmla="val -57657"/>
            <a:gd name="adj2" fmla="val -70912"/>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These are only some common examples of changes in accounting policy that are likely to occur, especially on first-time adoption of GRAP. The user should ensure that only the relevant disclosures are provided. It is furthermore important to note when something qualifies for a change in policy - refer to GRAP 3 in this regard. If the change was voluntary (i.e. not required by a Standard), then an explanation should be provided in the AFS as to why management believes this would result in fairer presentation.</a:t>
          </a:r>
        </a:p>
        <a:p>
          <a:pPr algn="l" rtl="0">
            <a:defRPr sz="1000"/>
          </a:pPr>
          <a:endParaRPr lang="en-US" sz="1000" b="0" i="0" strike="noStrike">
            <a:solidFill>
              <a:srgbClr val="000000"/>
            </a:solidFill>
            <a:latin typeface="Arial"/>
            <a:cs typeface="Arial"/>
          </a:endParaRPr>
        </a:p>
      </xdr:txBody>
    </xdr:sp>
    <xdr:clientData/>
  </xdr:twoCellAnchor>
  <xdr:twoCellAnchor>
    <xdr:from>
      <xdr:col>5</xdr:col>
      <xdr:colOff>771525</xdr:colOff>
      <xdr:row>683</xdr:row>
      <xdr:rowOff>123825</xdr:rowOff>
    </xdr:from>
    <xdr:to>
      <xdr:col>8</xdr:col>
      <xdr:colOff>600075</xdr:colOff>
      <xdr:row>699</xdr:row>
      <xdr:rowOff>0</xdr:rowOff>
    </xdr:to>
    <xdr:sp macro="" textlink="">
      <xdr:nvSpPr>
        <xdr:cNvPr id="22572" name="AutoShape 44"/>
        <xdr:cNvSpPr>
          <a:spLocks noChangeArrowheads="1"/>
        </xdr:cNvSpPr>
      </xdr:nvSpPr>
      <xdr:spPr bwMode="auto">
        <a:xfrm>
          <a:off x="9086850" y="118976775"/>
          <a:ext cx="2238375" cy="2971800"/>
        </a:xfrm>
        <a:prstGeom prst="wedgeRectCallout">
          <a:avLst>
            <a:gd name="adj1" fmla="val -78935"/>
            <a:gd name="adj2" fmla="val -1121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A common area of uncetainty amongst AFS preparers is where to disclose the effect of retrospective error and accounting policy adjustments. As a minimum, the differences need only be provided in the change in accounting policy or correction of error notes (but must be given per affected line item), and the net effect shown in the Statement of Changes in Net Assets. The idea behind retrospective adjustment is to present the entire AFS as if the error or change in policy had never occurred. However, nothing prohibits additional disclosure of the changes in each individual note for the affected line items as well (for example in the PPE reconciliations). </a:t>
          </a:r>
        </a:p>
      </xdr:txBody>
    </xdr:sp>
    <xdr:clientData/>
  </xdr:twoCellAnchor>
  <xdr:twoCellAnchor>
    <xdr:from>
      <xdr:col>5</xdr:col>
      <xdr:colOff>809625</xdr:colOff>
      <xdr:row>404</xdr:row>
      <xdr:rowOff>57150</xdr:rowOff>
    </xdr:from>
    <xdr:to>
      <xdr:col>7</xdr:col>
      <xdr:colOff>581025</xdr:colOff>
      <xdr:row>417</xdr:row>
      <xdr:rowOff>161925</xdr:rowOff>
    </xdr:to>
    <xdr:sp macro="" textlink="">
      <xdr:nvSpPr>
        <xdr:cNvPr id="25" name="AutoShape 40"/>
        <xdr:cNvSpPr>
          <a:spLocks noChangeArrowheads="1"/>
        </xdr:cNvSpPr>
      </xdr:nvSpPr>
      <xdr:spPr bwMode="auto">
        <a:xfrm>
          <a:off x="9629775" y="44529375"/>
          <a:ext cx="1533525" cy="1076325"/>
        </a:xfrm>
        <a:prstGeom prst="wedgeRectCallout">
          <a:avLst>
            <a:gd name="adj1" fmla="val -81056"/>
            <a:gd name="adj2" fmla="val -2433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S124(1)(c) of the the MFMA requires disclosure of the details of remuneration for all senior managers. Insert info per individual manager.</a:t>
          </a:r>
        </a:p>
      </xdr:txBody>
    </xdr:sp>
    <xdr:clientData/>
  </xdr:twoCellAnchor>
  <xdr:twoCellAnchor>
    <xdr:from>
      <xdr:col>5</xdr:col>
      <xdr:colOff>809625</xdr:colOff>
      <xdr:row>402</xdr:row>
      <xdr:rowOff>57150</xdr:rowOff>
    </xdr:from>
    <xdr:to>
      <xdr:col>7</xdr:col>
      <xdr:colOff>581025</xdr:colOff>
      <xdr:row>404</xdr:row>
      <xdr:rowOff>0</xdr:rowOff>
    </xdr:to>
    <xdr:sp macro="" textlink="">
      <xdr:nvSpPr>
        <xdr:cNvPr id="23" name="AutoShape 40"/>
        <xdr:cNvSpPr>
          <a:spLocks noChangeArrowheads="1"/>
        </xdr:cNvSpPr>
      </xdr:nvSpPr>
      <xdr:spPr bwMode="auto">
        <a:xfrm>
          <a:off x="9942419" y="43211003"/>
          <a:ext cx="1541930" cy="1057275"/>
        </a:xfrm>
        <a:prstGeom prst="wedgeRectCallout">
          <a:avLst>
            <a:gd name="adj1" fmla="val -81056"/>
            <a:gd name="adj2" fmla="val -2433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S124(1)(c) of the the MFMA requires disclosure of the details of remuneration for all senior managers. Insert info per individual manager.</a:t>
          </a:r>
        </a:p>
      </xdr:txBody>
    </xdr:sp>
    <xdr:clientData/>
  </xdr:twoCellAnchor>
  <xdr:twoCellAnchor>
    <xdr:from>
      <xdr:col>5</xdr:col>
      <xdr:colOff>809625</xdr:colOff>
      <xdr:row>418</xdr:row>
      <xdr:rowOff>57150</xdr:rowOff>
    </xdr:from>
    <xdr:to>
      <xdr:col>7</xdr:col>
      <xdr:colOff>581025</xdr:colOff>
      <xdr:row>424</xdr:row>
      <xdr:rowOff>161925</xdr:rowOff>
    </xdr:to>
    <xdr:sp macro="" textlink="">
      <xdr:nvSpPr>
        <xdr:cNvPr id="24" name="AutoShape 40"/>
        <xdr:cNvSpPr>
          <a:spLocks noChangeArrowheads="1"/>
        </xdr:cNvSpPr>
      </xdr:nvSpPr>
      <xdr:spPr bwMode="auto">
        <a:xfrm>
          <a:off x="9942419" y="43222209"/>
          <a:ext cx="1541930" cy="1046069"/>
        </a:xfrm>
        <a:prstGeom prst="wedgeRectCallout">
          <a:avLst>
            <a:gd name="adj1" fmla="val -81056"/>
            <a:gd name="adj2" fmla="val -2433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S124(1)(c) of the the MFMA requires disclosure of the details of remuneration for all senior managers. Insert info per individual manager.</a:t>
          </a:r>
        </a:p>
      </xdr:txBody>
    </xdr:sp>
    <xdr:clientData/>
  </xdr:twoCellAnchor>
  <xdr:twoCellAnchor>
    <xdr:from>
      <xdr:col>5</xdr:col>
      <xdr:colOff>809625</xdr:colOff>
      <xdr:row>410</xdr:row>
      <xdr:rowOff>57150</xdr:rowOff>
    </xdr:from>
    <xdr:to>
      <xdr:col>7</xdr:col>
      <xdr:colOff>581025</xdr:colOff>
      <xdr:row>413</xdr:row>
      <xdr:rowOff>0</xdr:rowOff>
    </xdr:to>
    <xdr:sp macro="" textlink="">
      <xdr:nvSpPr>
        <xdr:cNvPr id="27" name="AutoShape 40"/>
        <xdr:cNvSpPr>
          <a:spLocks noChangeArrowheads="1"/>
        </xdr:cNvSpPr>
      </xdr:nvSpPr>
      <xdr:spPr bwMode="auto">
        <a:xfrm>
          <a:off x="9942419" y="43692856"/>
          <a:ext cx="1541930" cy="279026"/>
        </a:xfrm>
        <a:prstGeom prst="wedgeRectCallout">
          <a:avLst>
            <a:gd name="adj1" fmla="val -81056"/>
            <a:gd name="adj2" fmla="val -24338"/>
          </a:avLst>
        </a:prstGeom>
        <a:solidFill>
          <a:srgbClr val="FFFFFF"/>
        </a:solidFill>
        <a:ln w="9525">
          <a:solidFill>
            <a:srgbClr val="FF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Note:</a:t>
          </a:r>
          <a:r>
            <a:rPr lang="en-US" sz="1000" b="0" i="0" strike="noStrike">
              <a:solidFill>
                <a:srgbClr val="000000"/>
              </a:solidFill>
              <a:latin typeface="Arial"/>
              <a:cs typeface="Arial"/>
            </a:rPr>
            <a:t> S124(1)(c) of the the MFMA requires disclosure of the details of remuneration for all senior managers. Insert info per individual manager.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ubuj.XHARIEP/Desktop/Documents%20and%20Settings/Confidence/My%20Documents/Documents%20and%20Settings/Werner/Local%20Settings/Temporary%20Internet%20Files/OLK7A0/COnversion%20Workbook%20-%20Waterberg%20-%20Wern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makubuj.XHARIEP\Desktop\Interim%20FS%20with%20annex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Confidence\My%20Documents\Documents%20and%20Settings\Werner\Local%20Settings\Temporary%20Internet%20Files\OLK7A0\COnversion%20Workbook%20-%20Waterberg%20-%20Wern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kubuj.XHARIEP/Desktop/CDM/AFS%20TEMPLATE%20REWORKING%20VERSIO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DM\AFS%20TEMPLATE%20REWORKING%20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data_drive\TECHNICAL\Knowledge%20Database\Technical%20Templates\Various%20Excel%20AFS%20from%20clients\Fin_%20State_%20Tswelopele_%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kubuj.XHARIEP/Desktop/Documents%20and%20Settings/Confidence/My%20Documents/Documents%20and%20Settings/wwelgemoed/My%20Documents/Nkangala/Nkangala/NDM%20AFS%202005%20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Confidence\My%20Documents\Documents%20and%20Settings\wwelgemoed\My%20Documents\Nkangala\Nkangala\NDM%20AFS%202005%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havna/AppData/Local/Microsoft/Windows/Temporary%20Internet%20Files/Content.Outlook/AQ4KH7EA/Master%20Draft%20XDM%20AFS%2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havna/Documents/GL%2022082014%20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state"/>
      <sheetName val="Change"/>
      <sheetName val="(A) Asset Summary"/>
      <sheetName val="Recon Of Surplus"/>
      <sheetName val="Journals"/>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is template"/>
      <sheetName val="MAPPING"/>
      <sheetName val="SCOA"/>
      <sheetName val="Cover"/>
      <sheetName val="Gen Info Pg 1"/>
      <sheetName val="Gen Info Pg 2"/>
      <sheetName val="Approval"/>
      <sheetName val="Index"/>
      <sheetName val="Stat of Financial Position"/>
      <sheetName val="Stat of Financial Performance"/>
      <sheetName val="Stat of Changes in Net Assets"/>
      <sheetName val="Cash flow statement"/>
      <sheetName val="Comparison statement"/>
      <sheetName val="Accounting Policies"/>
      <sheetName val="Notes 1-4"/>
      <sheetName val="Note 5"/>
      <sheetName val="Note 6"/>
      <sheetName val="Notes14"/>
      <sheetName val="Notes 7-39"/>
      <sheetName val="App A"/>
      <sheetName val="App B"/>
      <sheetName val="App C"/>
      <sheetName val="App D"/>
      <sheetName val="App E"/>
      <sheetName val="App F"/>
      <sheetName val="SOURCE"/>
    </sheetNames>
    <sheetDataSet>
      <sheetData sheetId="0"/>
      <sheetData sheetId="1"/>
      <sheetData sheetId="2"/>
      <sheetData sheetId="3">
        <row r="6">
          <cell r="A6" t="str">
            <v>XHARIEP DISTRICT MUNICIPALITY</v>
          </cell>
        </row>
        <row r="8">
          <cell r="E8">
            <v>2013</v>
          </cell>
        </row>
      </sheetData>
      <sheetData sheetId="4"/>
      <sheetData sheetId="5"/>
      <sheetData sheetId="6"/>
      <sheetData sheetId="7"/>
      <sheetData sheetId="8">
        <row r="28">
          <cell r="H28">
            <v>3860068.35</v>
          </cell>
        </row>
      </sheetData>
      <sheetData sheetId="9">
        <row r="13">
          <cell r="H13">
            <v>30761888.760000002</v>
          </cell>
        </row>
      </sheetData>
      <sheetData sheetId="10"/>
      <sheetData sheetId="11"/>
      <sheetData sheetId="12"/>
      <sheetData sheetId="13"/>
      <sheetData sheetId="14"/>
      <sheetData sheetId="15"/>
      <sheetData sheetId="16"/>
      <sheetData sheetId="17"/>
      <sheetData sheetId="18">
        <row r="305">
          <cell r="D305">
            <v>227944</v>
          </cell>
        </row>
      </sheetData>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state"/>
      <sheetName val="Change"/>
      <sheetName val="(A) Asset Summary"/>
      <sheetName val="Recon Of Surplus"/>
      <sheetName val="Journal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3 (2)"/>
      <sheetName val="Sheet3 (3)"/>
      <sheetName val="Sheet3 (4)"/>
      <sheetName val="MAPPING"/>
    </sheetNames>
    <sheetDataSet>
      <sheetData sheetId="0"/>
      <sheetData sheetId="1">
        <row r="1">
          <cell r="A1" t="str">
            <v>NON-CURRENT ASSETS</v>
          </cell>
        </row>
        <row r="494">
          <cell r="A494" t="str">
            <v>NON-CURRENT ASSETS HELD FOR SALE</v>
          </cell>
        </row>
        <row r="497">
          <cell r="A497" t="str">
            <v>CURRENT ASSETS</v>
          </cell>
        </row>
        <row r="564">
          <cell r="A564" t="str">
            <v>NON-CURRENT LIABILITIES</v>
          </cell>
        </row>
        <row r="588">
          <cell r="A588" t="str">
            <v>CURRENT LIABILITIES</v>
          </cell>
        </row>
        <row r="624">
          <cell r="A624" t="str">
            <v>NET ASSETS</v>
          </cell>
        </row>
        <row r="630">
          <cell r="A630" t="str">
            <v>REVENUE</v>
          </cell>
        </row>
        <row r="658">
          <cell r="A658" t="str">
            <v>EXPENSES</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3 (2)"/>
      <sheetName val="Sheet3 (3)"/>
      <sheetName val="Sheet3 (4)"/>
      <sheetName val="MAPPING"/>
    </sheetNames>
    <sheetDataSet>
      <sheetData sheetId="0"/>
      <sheetData sheetId="1">
        <row r="1">
          <cell r="A1" t="str">
            <v>NON-CURRENT ASSETS</v>
          </cell>
        </row>
        <row r="494">
          <cell r="A494" t="str">
            <v>NON-CURRENT ASSETS HELD FOR SALE</v>
          </cell>
        </row>
        <row r="497">
          <cell r="A497" t="str">
            <v>CURRENT ASSETS</v>
          </cell>
        </row>
        <row r="564">
          <cell r="A564" t="str">
            <v>NON-CURRENT LIABILITIES</v>
          </cell>
        </row>
        <row r="588">
          <cell r="A588" t="str">
            <v>CURRENT LIABILITIES</v>
          </cell>
        </row>
        <row r="624">
          <cell r="A624" t="str">
            <v>NET ASSETS</v>
          </cell>
        </row>
        <row r="630">
          <cell r="A630" t="str">
            <v>REVENUE</v>
          </cell>
        </row>
        <row r="658">
          <cell r="A658" t="str">
            <v>EXPENSES</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ents"/>
      <sheetName val="Gen Info Pg 1"/>
      <sheetName val="Gen Info Pg 2"/>
      <sheetName val="Foreward Pg 3"/>
      <sheetName val="Approval Pg 4"/>
      <sheetName val="Rep AO Pg 5"/>
      <sheetName val="Rep AG Pg 6"/>
      <sheetName val="Bladsy 7 tot 10"/>
      <sheetName val="Bladsy 11 tot 14 "/>
      <sheetName val="Balansstaat 15"/>
      <sheetName val="Inkomstestaat 16"/>
      <sheetName val="Kontantvloei 17"/>
      <sheetName val="Aant Fin State 18 tot 28"/>
      <sheetName val="Aanh A Pg 29"/>
      <sheetName val="Aanh B Pg 30"/>
      <sheetName val="Aanh C Pg 31 tot 32"/>
      <sheetName val="Aanh D Pg 33"/>
      <sheetName val="Aanh E Pg 34"/>
      <sheetName val="Aanh F Pg 35"/>
      <sheetName val="Rep AG Pg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ht"/>
      <sheetName val="incstate"/>
      <sheetName val="change"/>
      <sheetName val="cashflow"/>
      <sheetName val="Notes"/>
      <sheetName val="AppendixA"/>
      <sheetName val="AppendixB"/>
      <sheetName val="AppendixC1"/>
      <sheetName val="AppendixD"/>
      <sheetName val="AppendixE1"/>
      <sheetName val="ExpendixE2"/>
      <sheetName val="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ht"/>
      <sheetName val="incstate"/>
      <sheetName val="change"/>
      <sheetName val="cashflow"/>
      <sheetName val="Notes"/>
      <sheetName val="AppendixA"/>
      <sheetName val="AppendixB"/>
      <sheetName val="AppendixC1"/>
      <sheetName val="AppendixD"/>
      <sheetName val="AppendixE1"/>
      <sheetName val="ExpendixE2"/>
      <sheetName val="JOURN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en Info Pg 1"/>
      <sheetName val="Gen Info Pg 2"/>
      <sheetName val="Approval"/>
      <sheetName val="Index"/>
      <sheetName val="Stat of Financial Position"/>
      <sheetName val="Stat of Financial Performance"/>
      <sheetName val="Stat of Changes in Net Assets"/>
      <sheetName val="Cash flow statement"/>
      <sheetName val="Comparison statement "/>
      <sheetName val="Appropriation Statement"/>
      <sheetName val="Accounting Policies"/>
      <sheetName val="Notes_2 to 5"/>
      <sheetName val="Note 6"/>
      <sheetName val="Note 7"/>
      <sheetName val="Notes14"/>
      <sheetName val="Note 8 - 37_"/>
      <sheetName val="App A"/>
      <sheetName val="App B"/>
      <sheetName val="App C"/>
    </sheetNames>
    <sheetDataSet>
      <sheetData sheetId="0">
        <row r="6">
          <cell r="A6" t="str">
            <v>XHARIEP DISTRICT MUNICIPALITY</v>
          </cell>
        </row>
      </sheetData>
      <sheetData sheetId="1"/>
      <sheetData sheetId="2">
        <row r="4">
          <cell r="A4" t="str">
            <v>for the period ended 30 June 2014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22082014 (3)"/>
      <sheetName val="Sheet1"/>
      <sheetName val="Sheet2"/>
    </sheetNames>
    <sheetDataSet>
      <sheetData sheetId="0">
        <row r="4533">
          <cell r="G4533">
            <v>47702.07</v>
          </cell>
        </row>
        <row r="4534">
          <cell r="G4534">
            <v>84046.48</v>
          </cell>
        </row>
        <row r="4535">
          <cell r="G4535">
            <v>18172.21</v>
          </cell>
        </row>
        <row r="4536">
          <cell r="G4536">
            <v>11357.63</v>
          </cell>
        </row>
        <row r="4537">
          <cell r="G4537">
            <v>859.65</v>
          </cell>
        </row>
        <row r="4538">
          <cell r="G4538">
            <v>8203.33</v>
          </cell>
        </row>
        <row r="4539">
          <cell r="G4539">
            <v>4500</v>
          </cell>
        </row>
        <row r="4545">
          <cell r="G4545">
            <v>4210.47</v>
          </cell>
        </row>
        <row r="4546">
          <cell r="G4546">
            <v>3922.68</v>
          </cell>
        </row>
        <row r="4547">
          <cell r="G4547">
            <v>14933.16</v>
          </cell>
        </row>
        <row r="4548">
          <cell r="G4548">
            <v>2763.16</v>
          </cell>
        </row>
        <row r="4549">
          <cell r="G4549">
            <v>12539.01</v>
          </cell>
        </row>
        <row r="4551">
          <cell r="G4551">
            <v>860.89</v>
          </cell>
        </row>
        <row r="4554">
          <cell r="G4554">
            <v>1097.3699999999999</v>
          </cell>
        </row>
        <row r="4558">
          <cell r="G4558">
            <v>25000</v>
          </cell>
        </row>
        <row r="4559">
          <cell r="G4559">
            <v>3000</v>
          </cell>
        </row>
        <row r="4562">
          <cell r="G4562">
            <v>104.44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moduane@treasury.fs.gov.za" TargetMode="External"/><Relationship Id="rId2" Type="http://schemas.openxmlformats.org/officeDocument/2006/relationships/hyperlink" Target="mailto:kgomotso.baloyi@treasury.gov.za" TargetMode="External"/><Relationship Id="rId1" Type="http://schemas.openxmlformats.org/officeDocument/2006/relationships/hyperlink" Target="mailto:jgriessel@agsa.co.za" TargetMode="External"/><Relationship Id="rId5" Type="http://schemas.openxmlformats.org/officeDocument/2006/relationships/printerSettings" Target="../printerSettings/printerSettings1.bin"/><Relationship Id="rId4" Type="http://schemas.openxmlformats.org/officeDocument/2006/relationships/hyperlink" Target="mailto:cfo@xhariep.gov.za"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xhariep.gov.z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37"/>
  <sheetViews>
    <sheetView view="pageBreakPreview" topLeftCell="A20" workbookViewId="0">
      <selection activeCell="A33" sqref="A33:I33"/>
    </sheetView>
  </sheetViews>
  <sheetFormatPr defaultRowHeight="12.75" x14ac:dyDescent="0.2"/>
  <cols>
    <col min="1" max="2" width="9.140625" style="22"/>
    <col min="3" max="3" width="6.85546875" style="22" customWidth="1"/>
    <col min="4" max="4" width="26.42578125" style="22" customWidth="1"/>
    <col min="5" max="5" width="10.7109375" style="22" customWidth="1"/>
    <col min="6" max="7" width="9.140625" style="22"/>
    <col min="8" max="8" width="10.5703125" style="22" customWidth="1"/>
    <col min="9" max="9" width="9.140625" style="22" customWidth="1"/>
    <col min="10" max="10" width="10.5703125" style="22" customWidth="1"/>
    <col min="11" max="11" width="2" style="21" customWidth="1"/>
    <col min="12" max="12" width="70.28515625" style="21" customWidth="1"/>
    <col min="13" max="27" width="9.140625" customWidth="1"/>
    <col min="28" max="28" width="31" customWidth="1"/>
    <col min="29" max="29" width="18.42578125" customWidth="1"/>
    <col min="30" max="30" width="32.85546875" customWidth="1"/>
    <col min="31" max="31" width="12.140625" customWidth="1"/>
    <col min="32" max="34" width="9.140625" customWidth="1"/>
  </cols>
  <sheetData>
    <row r="1" spans="1:31" x14ac:dyDescent="0.2">
      <c r="A1" s="81"/>
      <c r="B1" s="81"/>
      <c r="C1" s="81"/>
      <c r="D1" s="81"/>
      <c r="E1" s="81"/>
      <c r="F1" s="81"/>
      <c r="G1" s="81"/>
      <c r="H1" s="81"/>
      <c r="I1" s="81"/>
      <c r="K1" s="719" t="s">
        <v>488</v>
      </c>
      <c r="L1" s="719"/>
    </row>
    <row r="2" spans="1:31" ht="20.25" x14ac:dyDescent="0.3">
      <c r="A2" s="81"/>
      <c r="B2" s="81"/>
      <c r="C2" s="82"/>
      <c r="D2" s="81"/>
      <c r="E2" s="83" t="s">
        <v>628</v>
      </c>
      <c r="F2" s="81"/>
      <c r="G2" s="81"/>
      <c r="H2" s="81"/>
      <c r="I2" s="81"/>
    </row>
    <row r="3" spans="1:31" x14ac:dyDescent="0.2">
      <c r="A3" s="81"/>
      <c r="B3" s="81"/>
      <c r="C3" s="81"/>
      <c r="D3" s="81"/>
      <c r="E3" s="81"/>
      <c r="F3" s="81"/>
      <c r="G3" s="81"/>
      <c r="H3" s="81"/>
      <c r="I3" s="81"/>
    </row>
    <row r="4" spans="1:31" ht="14.25" x14ac:dyDescent="0.2">
      <c r="A4" s="81"/>
      <c r="B4" s="81"/>
      <c r="C4" s="81"/>
      <c r="D4" s="81"/>
      <c r="E4" s="84" t="s">
        <v>172</v>
      </c>
      <c r="F4" s="81"/>
      <c r="G4" s="81"/>
      <c r="H4" s="81"/>
      <c r="I4" s="81"/>
    </row>
    <row r="5" spans="1:31" x14ac:dyDescent="0.2">
      <c r="A5" s="81"/>
      <c r="B5" s="81"/>
      <c r="C5" s="81"/>
      <c r="D5" s="81"/>
      <c r="E5" s="85"/>
      <c r="F5" s="81"/>
      <c r="G5" s="81"/>
      <c r="H5" s="81"/>
      <c r="I5" s="81"/>
    </row>
    <row r="6" spans="1:31" ht="18.75" customHeight="1" x14ac:dyDescent="0.3">
      <c r="A6" s="721" t="s">
        <v>626</v>
      </c>
      <c r="B6" s="721"/>
      <c r="C6" s="721"/>
      <c r="D6" s="721"/>
      <c r="E6" s="721"/>
      <c r="F6" s="721"/>
      <c r="G6" s="721"/>
      <c r="H6" s="721"/>
      <c r="I6" s="721"/>
      <c r="K6" s="21">
        <v>1</v>
      </c>
      <c r="L6" s="21" t="s">
        <v>489</v>
      </c>
      <c r="M6" s="721" t="s">
        <v>221</v>
      </c>
      <c r="N6" s="721"/>
      <c r="O6" s="721"/>
      <c r="P6" s="721"/>
      <c r="Q6" s="721"/>
      <c r="R6" s="721"/>
      <c r="S6" s="721"/>
      <c r="T6" s="721"/>
      <c r="U6" s="721"/>
    </row>
    <row r="7" spans="1:31" ht="18" x14ac:dyDescent="0.25">
      <c r="A7" s="81"/>
      <c r="B7" s="81"/>
      <c r="C7" s="81"/>
      <c r="D7" s="81"/>
      <c r="E7" s="86"/>
      <c r="F7" s="81"/>
      <c r="G7" s="81"/>
      <c r="H7" s="81"/>
      <c r="I7" s="81"/>
    </row>
    <row r="8" spans="1:31" x14ac:dyDescent="0.2">
      <c r="A8" s="81"/>
      <c r="B8" s="81"/>
      <c r="C8" s="100" t="s">
        <v>1167</v>
      </c>
      <c r="D8" s="81"/>
      <c r="E8" s="720">
        <v>2014</v>
      </c>
      <c r="F8" s="720"/>
      <c r="G8" s="720"/>
      <c r="H8" s="720"/>
      <c r="I8" s="720"/>
      <c r="K8" s="21">
        <v>2</v>
      </c>
      <c r="L8" s="21" t="s">
        <v>490</v>
      </c>
      <c r="M8" s="720" t="s">
        <v>222</v>
      </c>
      <c r="N8" s="720"/>
      <c r="O8" s="720"/>
      <c r="P8" s="720"/>
      <c r="Q8" s="720"/>
    </row>
    <row r="9" spans="1:31" s="2" customFormat="1" x14ac:dyDescent="0.2">
      <c r="A9" s="81"/>
      <c r="B9" s="81"/>
      <c r="C9" s="81"/>
      <c r="D9" s="81"/>
      <c r="E9" s="739"/>
      <c r="F9" s="739"/>
      <c r="G9" s="739"/>
      <c r="H9" s="739"/>
      <c r="I9" s="739"/>
      <c r="J9" s="80"/>
      <c r="K9" s="32"/>
      <c r="L9" s="32"/>
      <c r="M9" s="739"/>
      <c r="N9" s="739"/>
      <c r="O9" s="739"/>
      <c r="P9" s="739"/>
      <c r="Q9" s="739"/>
    </row>
    <row r="10" spans="1:31" x14ac:dyDescent="0.2">
      <c r="A10" s="81"/>
      <c r="B10" s="81"/>
      <c r="C10" s="746" t="s">
        <v>233</v>
      </c>
      <c r="D10" s="746"/>
      <c r="E10" s="743" t="s">
        <v>234</v>
      </c>
      <c r="F10" s="744"/>
      <c r="G10" s="744"/>
      <c r="H10" s="744"/>
      <c r="I10" s="745"/>
      <c r="K10" s="21">
        <v>3</v>
      </c>
      <c r="L10" s="21" t="s">
        <v>491</v>
      </c>
      <c r="AB10" s="18" t="s">
        <v>224</v>
      </c>
    </row>
    <row r="11" spans="1:31" x14ac:dyDescent="0.2">
      <c r="A11" s="87"/>
      <c r="B11" s="87"/>
      <c r="C11" s="87"/>
      <c r="D11" s="87"/>
      <c r="E11" s="87"/>
      <c r="F11" s="87"/>
      <c r="G11" s="87"/>
      <c r="H11" s="87"/>
      <c r="I11" s="87"/>
      <c r="AB11" t="s">
        <v>225</v>
      </c>
      <c r="AC11" s="16" t="s">
        <v>619</v>
      </c>
      <c r="AD11" s="19" t="s">
        <v>621</v>
      </c>
      <c r="AE11" s="20" t="s">
        <v>623</v>
      </c>
    </row>
    <row r="12" spans="1:31" x14ac:dyDescent="0.2">
      <c r="A12" s="87"/>
      <c r="B12" s="87"/>
      <c r="C12" s="87" t="s">
        <v>497</v>
      </c>
      <c r="D12" s="87"/>
      <c r="E12" s="734" t="s">
        <v>499</v>
      </c>
      <c r="F12" s="735"/>
      <c r="G12" s="735"/>
      <c r="H12" s="735"/>
      <c r="I12" s="736"/>
      <c r="K12" s="21">
        <v>4</v>
      </c>
      <c r="L12" s="21" t="s">
        <v>552</v>
      </c>
      <c r="AB12" t="s">
        <v>226</v>
      </c>
      <c r="AC12" s="16" t="s">
        <v>619</v>
      </c>
      <c r="AD12" s="19" t="s">
        <v>621</v>
      </c>
      <c r="AE12" s="20" t="s">
        <v>623</v>
      </c>
    </row>
    <row r="13" spans="1:31" x14ac:dyDescent="0.2">
      <c r="A13" s="87"/>
      <c r="B13" s="87"/>
      <c r="C13" s="87"/>
      <c r="D13" s="87"/>
      <c r="E13" s="87"/>
      <c r="F13" s="87"/>
      <c r="G13" s="87"/>
      <c r="H13" s="87"/>
      <c r="I13" s="87"/>
      <c r="AB13" t="s">
        <v>227</v>
      </c>
      <c r="AC13" s="16" t="s">
        <v>618</v>
      </c>
      <c r="AD13" s="19" t="s">
        <v>620</v>
      </c>
      <c r="AE13" s="20" t="s">
        <v>622</v>
      </c>
    </row>
    <row r="14" spans="1:31" ht="26.25" customHeight="1" x14ac:dyDescent="0.25">
      <c r="A14" s="740" t="s">
        <v>173</v>
      </c>
      <c r="B14" s="741"/>
      <c r="C14" s="741"/>
      <c r="D14" s="741"/>
      <c r="E14" s="741"/>
      <c r="F14" s="741"/>
      <c r="G14" s="741"/>
      <c r="H14" s="741"/>
      <c r="I14" s="742"/>
      <c r="AB14" t="s">
        <v>228</v>
      </c>
      <c r="AC14" s="16" t="s">
        <v>619</v>
      </c>
      <c r="AD14" s="19" t="s">
        <v>621</v>
      </c>
      <c r="AE14" s="20" t="s">
        <v>623</v>
      </c>
    </row>
    <row r="15" spans="1:31" ht="26.25" customHeight="1" x14ac:dyDescent="0.2">
      <c r="A15" s="738" t="s">
        <v>223</v>
      </c>
      <c r="B15" s="738"/>
      <c r="C15" s="738"/>
      <c r="D15" s="727" t="s">
        <v>979</v>
      </c>
      <c r="E15" s="728"/>
      <c r="F15" s="728"/>
      <c r="G15" s="728"/>
      <c r="H15" s="729"/>
      <c r="I15" s="23"/>
      <c r="K15" s="21">
        <v>5</v>
      </c>
      <c r="L15" s="21" t="s">
        <v>492</v>
      </c>
      <c r="AB15" t="s">
        <v>229</v>
      </c>
      <c r="AC15" s="16" t="s">
        <v>619</v>
      </c>
      <c r="AD15" s="19" t="s">
        <v>621</v>
      </c>
      <c r="AE15" s="20" t="s">
        <v>623</v>
      </c>
    </row>
    <row r="16" spans="1:31" x14ac:dyDescent="0.2">
      <c r="A16" s="723"/>
      <c r="B16" s="724"/>
      <c r="C16" s="724"/>
      <c r="D16" s="725"/>
      <c r="E16" s="725"/>
      <c r="F16" s="725"/>
      <c r="G16" s="725"/>
      <c r="H16" s="725"/>
      <c r="I16" s="726"/>
      <c r="AB16" t="s">
        <v>230</v>
      </c>
      <c r="AC16" s="16" t="s">
        <v>618</v>
      </c>
      <c r="AD16" s="19" t="s">
        <v>620</v>
      </c>
      <c r="AE16" s="20" t="s">
        <v>622</v>
      </c>
    </row>
    <row r="17" spans="1:31" ht="26.25" customHeight="1" x14ac:dyDescent="0.2">
      <c r="A17" s="738" t="s">
        <v>174</v>
      </c>
      <c r="B17" s="738"/>
      <c r="C17" s="738"/>
      <c r="D17" s="727" t="s">
        <v>980</v>
      </c>
      <c r="E17" s="728"/>
      <c r="F17" s="728"/>
      <c r="G17" s="728"/>
      <c r="H17" s="729"/>
      <c r="I17" s="24"/>
      <c r="K17" s="21">
        <v>6</v>
      </c>
      <c r="L17" s="21" t="s">
        <v>493</v>
      </c>
      <c r="AB17" t="s">
        <v>231</v>
      </c>
      <c r="AC17" s="16" t="s">
        <v>618</v>
      </c>
      <c r="AD17" s="19" t="s">
        <v>620</v>
      </c>
      <c r="AE17" s="20" t="s">
        <v>622</v>
      </c>
    </row>
    <row r="18" spans="1:31" ht="26.25" customHeight="1" x14ac:dyDescent="0.2">
      <c r="A18" s="732" t="s">
        <v>175</v>
      </c>
      <c r="B18" s="732"/>
      <c r="C18" s="732"/>
      <c r="D18" s="730" t="s">
        <v>1291</v>
      </c>
      <c r="E18" s="728"/>
      <c r="F18" s="728"/>
      <c r="G18" s="728"/>
      <c r="H18" s="729"/>
      <c r="I18" s="24"/>
      <c r="AB18" t="s">
        <v>232</v>
      </c>
      <c r="AC18" s="16" t="s">
        <v>618</v>
      </c>
      <c r="AD18" s="19" t="s">
        <v>620</v>
      </c>
      <c r="AE18" s="20" t="s">
        <v>622</v>
      </c>
    </row>
    <row r="19" spans="1:31" ht="26.25" customHeight="1" x14ac:dyDescent="0.2">
      <c r="A19" s="732" t="s">
        <v>176</v>
      </c>
      <c r="B19" s="732"/>
      <c r="C19" s="732"/>
      <c r="D19" s="731" t="s">
        <v>1405</v>
      </c>
      <c r="E19" s="728"/>
      <c r="F19" s="728"/>
      <c r="G19" s="728"/>
      <c r="H19" s="729"/>
      <c r="I19" s="24"/>
      <c r="AB19" t="s">
        <v>234</v>
      </c>
      <c r="AC19" s="16" t="s">
        <v>619</v>
      </c>
      <c r="AD19" s="19" t="s">
        <v>621</v>
      </c>
      <c r="AE19" s="20" t="s">
        <v>623</v>
      </c>
    </row>
    <row r="20" spans="1:31" x14ac:dyDescent="0.2">
      <c r="A20" s="732"/>
      <c r="B20" s="732"/>
      <c r="C20" s="732"/>
      <c r="D20" s="733"/>
      <c r="E20" s="733"/>
      <c r="F20" s="733"/>
      <c r="G20" s="733"/>
      <c r="H20" s="733"/>
      <c r="I20" s="733"/>
    </row>
    <row r="21" spans="1:31" ht="26.25" customHeight="1" x14ac:dyDescent="0.2">
      <c r="A21" s="738" t="s">
        <v>177</v>
      </c>
      <c r="B21" s="738"/>
      <c r="C21" s="738"/>
      <c r="D21" s="727" t="s">
        <v>1292</v>
      </c>
      <c r="E21" s="728"/>
      <c r="F21" s="728"/>
      <c r="G21" s="728"/>
      <c r="H21" s="729"/>
      <c r="I21" s="25"/>
    </row>
    <row r="22" spans="1:31" ht="26.25" customHeight="1" x14ac:dyDescent="0.2">
      <c r="A22" s="732" t="s">
        <v>175</v>
      </c>
      <c r="B22" s="732"/>
      <c r="C22" s="732"/>
      <c r="D22" s="737" t="s">
        <v>1293</v>
      </c>
      <c r="E22" s="728"/>
      <c r="F22" s="728"/>
      <c r="G22" s="728"/>
      <c r="H22" s="729"/>
      <c r="I22" s="25"/>
    </row>
    <row r="23" spans="1:31" ht="26.25" customHeight="1" x14ac:dyDescent="0.2">
      <c r="A23" s="732" t="s">
        <v>176</v>
      </c>
      <c r="B23" s="732"/>
      <c r="C23" s="732"/>
      <c r="D23" s="731" t="s">
        <v>1294</v>
      </c>
      <c r="E23" s="728"/>
      <c r="F23" s="728"/>
      <c r="G23" s="728"/>
      <c r="H23" s="729"/>
      <c r="I23" s="25"/>
      <c r="AB23" s="18" t="s">
        <v>498</v>
      </c>
    </row>
    <row r="24" spans="1:31" x14ac:dyDescent="0.2">
      <c r="A24" s="732"/>
      <c r="B24" s="732"/>
      <c r="C24" s="732"/>
      <c r="D24" s="733"/>
      <c r="E24" s="733"/>
      <c r="F24" s="733"/>
      <c r="G24" s="733"/>
      <c r="H24" s="733"/>
      <c r="I24" s="733"/>
      <c r="AB24" t="s">
        <v>499</v>
      </c>
    </row>
    <row r="25" spans="1:31" ht="26.25" customHeight="1" x14ac:dyDescent="0.2">
      <c r="A25" s="738" t="s">
        <v>178</v>
      </c>
      <c r="B25" s="738"/>
      <c r="C25" s="738"/>
      <c r="D25" s="727" t="s">
        <v>1295</v>
      </c>
      <c r="E25" s="728"/>
      <c r="F25" s="728"/>
      <c r="G25" s="728"/>
      <c r="H25" s="729"/>
      <c r="I25" s="25"/>
      <c r="AB25" t="s">
        <v>500</v>
      </c>
    </row>
    <row r="26" spans="1:31" ht="26.25" customHeight="1" x14ac:dyDescent="0.2">
      <c r="A26" s="732" t="s">
        <v>175</v>
      </c>
      <c r="B26" s="732"/>
      <c r="C26" s="732"/>
      <c r="D26" s="727" t="s">
        <v>1296</v>
      </c>
      <c r="E26" s="728"/>
      <c r="F26" s="728"/>
      <c r="G26" s="728"/>
      <c r="H26" s="729"/>
      <c r="I26" s="25"/>
    </row>
    <row r="27" spans="1:31" ht="26.25" customHeight="1" x14ac:dyDescent="0.2">
      <c r="A27" s="732" t="s">
        <v>176</v>
      </c>
      <c r="B27" s="732"/>
      <c r="C27" s="732"/>
      <c r="D27" s="731" t="s">
        <v>1297</v>
      </c>
      <c r="E27" s="728"/>
      <c r="F27" s="728"/>
      <c r="G27" s="728"/>
      <c r="H27" s="729"/>
      <c r="I27" s="25"/>
    </row>
    <row r="28" spans="1:31" x14ac:dyDescent="0.2">
      <c r="A28" s="751"/>
      <c r="B28" s="751"/>
      <c r="C28" s="751"/>
      <c r="D28" s="733"/>
      <c r="E28" s="733"/>
      <c r="F28" s="733"/>
      <c r="G28" s="733"/>
      <c r="H28" s="733"/>
      <c r="I28" s="733"/>
    </row>
    <row r="29" spans="1:31" x14ac:dyDescent="0.2">
      <c r="A29" s="733"/>
      <c r="B29" s="733"/>
      <c r="C29" s="733"/>
      <c r="D29" s="733"/>
      <c r="E29" s="733"/>
      <c r="F29" s="733"/>
      <c r="G29" s="733"/>
      <c r="H29" s="733"/>
      <c r="I29" s="733"/>
    </row>
    <row r="30" spans="1:31" ht="24" customHeight="1" x14ac:dyDescent="0.2">
      <c r="A30" s="747" t="s">
        <v>179</v>
      </c>
      <c r="B30" s="747"/>
      <c r="C30" s="747"/>
      <c r="D30" s="732" t="s">
        <v>1298</v>
      </c>
      <c r="E30" s="732"/>
      <c r="F30" s="732"/>
      <c r="G30" s="733"/>
      <c r="H30" s="750"/>
      <c r="I30" s="23"/>
    </row>
    <row r="31" spans="1:31" ht="12.75" customHeight="1" x14ac:dyDescent="0.2">
      <c r="A31" s="732" t="s">
        <v>175</v>
      </c>
      <c r="B31" s="732"/>
      <c r="C31" s="732"/>
      <c r="D31" s="748" t="s">
        <v>1299</v>
      </c>
      <c r="E31" s="732"/>
      <c r="F31" s="732"/>
      <c r="G31" s="733"/>
      <c r="H31" s="733"/>
      <c r="I31" s="733"/>
    </row>
    <row r="32" spans="1:31" ht="12.75" customHeight="1" x14ac:dyDescent="0.2">
      <c r="A32" s="732" t="s">
        <v>176</v>
      </c>
      <c r="B32" s="732"/>
      <c r="C32" s="732"/>
      <c r="D32" s="749" t="s">
        <v>1300</v>
      </c>
      <c r="E32" s="732"/>
      <c r="F32" s="732"/>
      <c r="G32" s="733"/>
      <c r="H32" s="733"/>
      <c r="I32" s="733"/>
    </row>
    <row r="33" spans="1:11" x14ac:dyDescent="0.2">
      <c r="A33" s="722"/>
      <c r="B33" s="722"/>
      <c r="C33" s="722"/>
      <c r="D33" s="722"/>
      <c r="E33" s="722"/>
      <c r="F33" s="722"/>
      <c r="G33" s="722"/>
      <c r="H33" s="722"/>
      <c r="I33" s="722"/>
    </row>
    <row r="37" spans="1:11" x14ac:dyDescent="0.2">
      <c r="H37" s="26"/>
      <c r="J37" s="26"/>
      <c r="K37" s="15"/>
    </row>
  </sheetData>
  <mergeCells count="46">
    <mergeCell ref="M9:Q9"/>
    <mergeCell ref="D26:H26"/>
    <mergeCell ref="A28:I28"/>
    <mergeCell ref="A23:C23"/>
    <mergeCell ref="A19:C19"/>
    <mergeCell ref="A22:C22"/>
    <mergeCell ref="D23:H23"/>
    <mergeCell ref="A25:C25"/>
    <mergeCell ref="A26:C26"/>
    <mergeCell ref="D27:H27"/>
    <mergeCell ref="G32:I32"/>
    <mergeCell ref="A30:C30"/>
    <mergeCell ref="D30:F30"/>
    <mergeCell ref="A31:C31"/>
    <mergeCell ref="D31:F31"/>
    <mergeCell ref="G31:I31"/>
    <mergeCell ref="A32:C32"/>
    <mergeCell ref="D32:F32"/>
    <mergeCell ref="G30:H30"/>
    <mergeCell ref="A6:I6"/>
    <mergeCell ref="E8:I8"/>
    <mergeCell ref="D22:H22"/>
    <mergeCell ref="A20:I20"/>
    <mergeCell ref="A17:C17"/>
    <mergeCell ref="A15:C15"/>
    <mergeCell ref="E9:I9"/>
    <mergeCell ref="A14:I14"/>
    <mergeCell ref="E10:I10"/>
    <mergeCell ref="C10:D10"/>
    <mergeCell ref="A21:C21"/>
    <mergeCell ref="K1:L1"/>
    <mergeCell ref="M8:Q8"/>
    <mergeCell ref="M6:U6"/>
    <mergeCell ref="A33:I33"/>
    <mergeCell ref="A16:I16"/>
    <mergeCell ref="D15:H15"/>
    <mergeCell ref="D17:H17"/>
    <mergeCell ref="D18:H18"/>
    <mergeCell ref="D19:H19"/>
    <mergeCell ref="D21:H21"/>
    <mergeCell ref="A27:C27"/>
    <mergeCell ref="A29:I29"/>
    <mergeCell ref="E12:I12"/>
    <mergeCell ref="A18:C18"/>
    <mergeCell ref="D25:H25"/>
    <mergeCell ref="A24:I24"/>
  </mergeCells>
  <phoneticPr fontId="13" type="noConversion"/>
  <conditionalFormatting sqref="C10:E10">
    <cfRule type="cellIs" dxfId="32" priority="1" stopIfTrue="1" operator="equal">
      <formula>"Select province"</formula>
    </cfRule>
  </conditionalFormatting>
  <dataValidations count="2">
    <dataValidation type="list" allowBlank="1" showInputMessage="1" showErrorMessage="1" sqref="E10:I10">
      <formula1>$AB$10:$AB$19</formula1>
    </dataValidation>
    <dataValidation type="list" allowBlank="1" showInputMessage="1" showErrorMessage="1" sqref="E12:I12">
      <formula1>$AB$23:$AB$25</formula1>
    </dataValidation>
  </dataValidations>
  <hyperlinks>
    <hyperlink ref="D27" r:id="rId1"/>
    <hyperlink ref="D32" r:id="rId2"/>
    <hyperlink ref="D23" r:id="rId3"/>
    <hyperlink ref="D19" r:id="rId4"/>
  </hyperlinks>
  <pageMargins left="0.74803149606299213" right="0.74803149606299213" top="0.98425196850393704" bottom="0.98425196850393704" header="0.51181102362204722" footer="0.51181102362204722"/>
  <pageSetup scale="90" orientation="portrait" r:id="rId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view="pageLayout" topLeftCell="A22" zoomScale="85" zoomScaleSheetLayoutView="85" zoomScalePageLayoutView="85" workbookViewId="0">
      <selection activeCell="C43" sqref="C43"/>
    </sheetView>
  </sheetViews>
  <sheetFormatPr defaultRowHeight="12.75" x14ac:dyDescent="0.2"/>
  <cols>
    <col min="1" max="1" width="47.85546875" style="413" customWidth="1"/>
    <col min="2" max="2" width="11.42578125" style="443" customWidth="1"/>
    <col min="3" max="3" width="14.5703125" style="443" customWidth="1"/>
    <col min="4" max="4" width="12.7109375" style="443" customWidth="1"/>
    <col min="5" max="5" width="16" style="443" customWidth="1"/>
    <col min="6" max="6" width="16.28515625" style="443" customWidth="1"/>
    <col min="7" max="7" width="13.7109375" style="443" customWidth="1"/>
    <col min="8" max="8" width="11.42578125" style="413" customWidth="1"/>
    <col min="9" max="16384" width="9.140625" style="413"/>
  </cols>
  <sheetData>
    <row r="1" spans="1:8" ht="21" x14ac:dyDescent="0.35">
      <c r="A1" s="408"/>
      <c r="B1" s="451" t="s">
        <v>1007</v>
      </c>
      <c r="C1" s="411"/>
      <c r="D1" s="411"/>
      <c r="E1" s="411"/>
      <c r="F1" s="411"/>
      <c r="G1" s="411"/>
      <c r="H1" s="452"/>
    </row>
    <row r="2" spans="1:8" ht="15" x14ac:dyDescent="0.25">
      <c r="A2" s="414"/>
      <c r="B2" s="453" t="s">
        <v>1166</v>
      </c>
      <c r="C2" s="417"/>
      <c r="D2" s="417"/>
      <c r="E2" s="417"/>
      <c r="F2" s="417"/>
      <c r="G2" s="417"/>
      <c r="H2" s="454"/>
    </row>
    <row r="3" spans="1:8" ht="15.75" thickBot="1" x14ac:dyDescent="0.3">
      <c r="A3" s="419" t="s">
        <v>1063</v>
      </c>
      <c r="B3" s="420"/>
      <c r="C3" s="420"/>
      <c r="D3" s="420"/>
      <c r="E3" s="420"/>
      <c r="F3" s="420"/>
      <c r="G3" s="420"/>
      <c r="H3" s="455"/>
    </row>
    <row r="4" spans="1:8" ht="13.5" thickBot="1" x14ac:dyDescent="0.25">
      <c r="A4" s="423" t="s">
        <v>1486</v>
      </c>
      <c r="B4" s="424"/>
      <c r="C4" s="424"/>
      <c r="D4" s="424"/>
      <c r="E4" s="424"/>
      <c r="F4" s="424"/>
      <c r="G4" s="424"/>
      <c r="H4" s="456"/>
    </row>
    <row r="5" spans="1:8" x14ac:dyDescent="0.2">
      <c r="A5" s="427"/>
      <c r="B5" s="428" t="s">
        <v>1064</v>
      </c>
      <c r="C5" s="428" t="s">
        <v>1065</v>
      </c>
      <c r="D5" s="428" t="s">
        <v>625</v>
      </c>
      <c r="E5" s="428" t="s">
        <v>1066</v>
      </c>
      <c r="F5" s="428" t="s">
        <v>1067</v>
      </c>
      <c r="G5" s="428" t="s">
        <v>1084</v>
      </c>
      <c r="H5" s="457" t="s">
        <v>1068</v>
      </c>
    </row>
    <row r="6" spans="1:8" x14ac:dyDescent="0.2">
      <c r="A6" s="427"/>
      <c r="B6" s="428" t="s">
        <v>1069</v>
      </c>
      <c r="C6" s="428"/>
      <c r="D6" s="428"/>
      <c r="E6" s="428" t="s">
        <v>1070</v>
      </c>
      <c r="F6" s="428" t="s">
        <v>1086</v>
      </c>
      <c r="G6" s="428" t="s">
        <v>1085</v>
      </c>
      <c r="H6" s="457"/>
    </row>
    <row r="7" spans="1:8" x14ac:dyDescent="0.2">
      <c r="A7" s="427"/>
      <c r="B7" s="428"/>
      <c r="C7" s="428"/>
      <c r="D7" s="428"/>
      <c r="E7" s="428" t="s">
        <v>1071</v>
      </c>
      <c r="F7" s="428" t="s">
        <v>1072</v>
      </c>
      <c r="G7" s="428"/>
      <c r="H7" s="457"/>
    </row>
    <row r="8" spans="1:8" ht="13.5" thickBot="1" x14ac:dyDescent="0.25">
      <c r="A8" s="423" t="s">
        <v>1073</v>
      </c>
      <c r="B8" s="432"/>
      <c r="C8" s="432"/>
      <c r="D8" s="432"/>
      <c r="E8" s="432"/>
      <c r="F8" s="432" t="s">
        <v>1074</v>
      </c>
      <c r="G8" s="432"/>
      <c r="H8" s="458"/>
    </row>
    <row r="9" spans="1:8" x14ac:dyDescent="0.2">
      <c r="A9" s="414"/>
      <c r="B9" s="435"/>
      <c r="C9" s="435"/>
      <c r="D9" s="435"/>
      <c r="E9" s="435"/>
      <c r="F9" s="435"/>
      <c r="G9" s="435"/>
      <c r="H9" s="459"/>
    </row>
    <row r="10" spans="1:8" ht="15" x14ac:dyDescent="0.25">
      <c r="A10" s="438" t="s">
        <v>153</v>
      </c>
      <c r="B10" s="435"/>
      <c r="C10" s="435"/>
      <c r="D10" s="435"/>
      <c r="E10" s="435"/>
      <c r="F10" s="435"/>
      <c r="G10" s="435"/>
      <c r="H10" s="459"/>
    </row>
    <row r="11" spans="1:8" x14ac:dyDescent="0.2">
      <c r="A11" s="414"/>
      <c r="B11" s="435"/>
      <c r="C11" s="435"/>
      <c r="D11" s="435"/>
      <c r="E11" s="435"/>
      <c r="F11" s="435"/>
      <c r="G11" s="435"/>
      <c r="H11" s="459"/>
    </row>
    <row r="12" spans="1:8" ht="15" x14ac:dyDescent="0.25">
      <c r="A12" s="438" t="s">
        <v>88</v>
      </c>
      <c r="B12" s="435"/>
      <c r="C12" s="435"/>
      <c r="D12" s="435"/>
      <c r="E12" s="435"/>
      <c r="F12" s="435"/>
      <c r="G12" s="435"/>
      <c r="H12" s="459"/>
    </row>
    <row r="13" spans="1:8" x14ac:dyDescent="0.2">
      <c r="A13" s="414"/>
      <c r="B13" s="435"/>
      <c r="C13" s="435"/>
      <c r="D13" s="435"/>
      <c r="E13" s="435"/>
      <c r="F13" s="435"/>
      <c r="G13" s="435"/>
      <c r="H13" s="459"/>
    </row>
    <row r="14" spans="1:8" ht="15" x14ac:dyDescent="0.25">
      <c r="A14" s="438" t="s">
        <v>811</v>
      </c>
      <c r="B14" s="435"/>
      <c r="C14" s="435"/>
      <c r="D14" s="435"/>
      <c r="E14" s="435"/>
      <c r="F14" s="435"/>
      <c r="G14" s="435"/>
      <c r="H14" s="459"/>
    </row>
    <row r="15" spans="1:8" x14ac:dyDescent="0.2">
      <c r="A15" s="414"/>
      <c r="B15" s="435"/>
      <c r="C15" s="435"/>
      <c r="D15" s="435"/>
      <c r="E15" s="435"/>
      <c r="F15" s="435"/>
      <c r="G15" s="435"/>
      <c r="H15" s="459"/>
    </row>
    <row r="16" spans="1:8" x14ac:dyDescent="0.2">
      <c r="A16" s="414" t="s">
        <v>585</v>
      </c>
      <c r="B16" s="435">
        <v>340722.7</v>
      </c>
      <c r="C16" s="435">
        <v>0</v>
      </c>
      <c r="D16" s="435">
        <v>340722.7</v>
      </c>
      <c r="E16" s="435">
        <v>524860.05000000005</v>
      </c>
      <c r="F16" s="435">
        <v>-184137.35000000003</v>
      </c>
      <c r="G16" s="460">
        <v>-0.54043170590042877</v>
      </c>
      <c r="H16" s="461" t="s">
        <v>1256</v>
      </c>
    </row>
    <row r="17" spans="1:8" x14ac:dyDescent="0.2">
      <c r="A17" s="414" t="s">
        <v>299</v>
      </c>
      <c r="B17" s="435">
        <v>103774</v>
      </c>
      <c r="C17" s="435">
        <v>0</v>
      </c>
      <c r="D17" s="435">
        <v>103774</v>
      </c>
      <c r="E17" s="435">
        <v>113569.98999999999</v>
      </c>
      <c r="F17" s="435">
        <v>-9795.9899999999907</v>
      </c>
      <c r="G17" s="460">
        <v>-9.4397344228804816E-2</v>
      </c>
      <c r="H17" s="461" t="s">
        <v>1256</v>
      </c>
    </row>
    <row r="18" spans="1:8" ht="13.5" thickBot="1" x14ac:dyDescent="0.25">
      <c r="A18" s="414" t="s">
        <v>681</v>
      </c>
      <c r="B18" s="439">
        <v>139358.35999999999</v>
      </c>
      <c r="C18" s="439">
        <v>-10758.359999999986</v>
      </c>
      <c r="D18" s="439">
        <v>128600</v>
      </c>
      <c r="E18" s="439">
        <v>271998.95999999996</v>
      </c>
      <c r="F18" s="439">
        <v>-143398.95999999996</v>
      </c>
      <c r="G18" s="462">
        <v>-1.1150774494556763</v>
      </c>
      <c r="H18" s="461" t="s">
        <v>1256</v>
      </c>
    </row>
    <row r="19" spans="1:8" ht="15" x14ac:dyDescent="0.25">
      <c r="A19" s="438" t="s">
        <v>1075</v>
      </c>
      <c r="B19" s="435">
        <v>583855.06000000006</v>
      </c>
      <c r="C19" s="435">
        <v>-10758.359999999986</v>
      </c>
      <c r="D19" s="435">
        <v>573096.69999999995</v>
      </c>
      <c r="E19" s="435">
        <v>910429</v>
      </c>
      <c r="F19" s="435">
        <v>-337332.3</v>
      </c>
      <c r="G19" s="435"/>
      <c r="H19" s="463">
        <f t="shared" ref="H19" si="0">SUM(H16:H18)</f>
        <v>0</v>
      </c>
    </row>
    <row r="20" spans="1:8" x14ac:dyDescent="0.2">
      <c r="A20" s="414"/>
      <c r="B20" s="435"/>
      <c r="C20" s="435"/>
      <c r="D20" s="435"/>
      <c r="E20" s="435"/>
      <c r="F20" s="435"/>
      <c r="G20" s="435"/>
      <c r="H20" s="459"/>
    </row>
    <row r="21" spans="1:8" ht="15" x14ac:dyDescent="0.25">
      <c r="A21" s="438" t="s">
        <v>818</v>
      </c>
      <c r="B21" s="435"/>
      <c r="C21" s="435"/>
      <c r="D21" s="435"/>
      <c r="E21" s="435"/>
      <c r="F21" s="435"/>
      <c r="G21" s="435"/>
      <c r="H21" s="459"/>
    </row>
    <row r="22" spans="1:8" x14ac:dyDescent="0.2">
      <c r="A22" s="414"/>
      <c r="B22" s="435"/>
      <c r="C22" s="435"/>
      <c r="D22" s="435"/>
      <c r="E22" s="435"/>
      <c r="F22" s="435"/>
      <c r="G22" s="435"/>
      <c r="H22" s="459"/>
    </row>
    <row r="23" spans="1:8" ht="15" x14ac:dyDescent="0.25">
      <c r="A23" s="438" t="s">
        <v>1076</v>
      </c>
      <c r="B23" s="435"/>
      <c r="C23" s="435"/>
      <c r="D23" s="435"/>
      <c r="E23" s="435"/>
      <c r="F23" s="435"/>
      <c r="G23" s="435"/>
      <c r="H23" s="459"/>
    </row>
    <row r="24" spans="1:8" ht="13.5" thickBot="1" x14ac:dyDescent="0.25">
      <c r="A24" s="414" t="s">
        <v>1077</v>
      </c>
      <c r="B24" s="439">
        <v>59971000</v>
      </c>
      <c r="C24" s="439">
        <v>0</v>
      </c>
      <c r="D24" s="439">
        <v>59971000</v>
      </c>
      <c r="E24" s="439">
        <v>55360466.159999996</v>
      </c>
      <c r="F24" s="435">
        <v>4610533.8400000036</v>
      </c>
      <c r="G24" s="460">
        <v>7.6879389038035109E-2</v>
      </c>
      <c r="H24" s="464"/>
    </row>
    <row r="25" spans="1:8" ht="15.75" thickBot="1" x14ac:dyDescent="0.3">
      <c r="A25" s="438" t="s">
        <v>272</v>
      </c>
      <c r="B25" s="440">
        <v>60554855.060000002</v>
      </c>
      <c r="C25" s="440">
        <v>-10758.359999999986</v>
      </c>
      <c r="D25" s="440">
        <v>60544096.700000003</v>
      </c>
      <c r="E25" s="440">
        <v>56270895.159999996</v>
      </c>
      <c r="F25" s="440">
        <v>4273201.5400000038</v>
      </c>
      <c r="G25" s="440"/>
      <c r="H25" s="465">
        <f t="shared" ref="H25" si="1">H19+H24</f>
        <v>0</v>
      </c>
    </row>
    <row r="26" spans="1:8" x14ac:dyDescent="0.2">
      <c r="A26" s="414"/>
      <c r="B26" s="435"/>
      <c r="C26" s="435"/>
      <c r="D26" s="435"/>
      <c r="E26" s="435"/>
      <c r="F26" s="435"/>
      <c r="G26" s="435"/>
      <c r="H26" s="459"/>
    </row>
    <row r="27" spans="1:8" ht="15" x14ac:dyDescent="0.25">
      <c r="A27" s="438" t="s">
        <v>1078</v>
      </c>
      <c r="B27" s="435"/>
      <c r="C27" s="435"/>
      <c r="D27" s="435"/>
      <c r="E27" s="435"/>
      <c r="F27" s="435"/>
      <c r="G27" s="435"/>
      <c r="H27" s="459"/>
    </row>
    <row r="28" spans="1:8" x14ac:dyDescent="0.2">
      <c r="A28" s="414" t="s">
        <v>508</v>
      </c>
      <c r="B28" s="435">
        <v>34411006</v>
      </c>
      <c r="C28" s="435">
        <v>-1828015</v>
      </c>
      <c r="D28" s="435">
        <v>32582991</v>
      </c>
      <c r="E28" s="435">
        <v>34017651.589999996</v>
      </c>
      <c r="F28" s="435">
        <v>-1434660.5899999961</v>
      </c>
      <c r="G28" s="460">
        <v>-4.403096664759832E-2</v>
      </c>
      <c r="H28" s="459"/>
    </row>
    <row r="29" spans="1:8" x14ac:dyDescent="0.2">
      <c r="A29" s="414" t="s">
        <v>509</v>
      </c>
      <c r="B29" s="435">
        <v>3239545</v>
      </c>
      <c r="C29" s="435">
        <v>0</v>
      </c>
      <c r="D29" s="435">
        <v>3239545</v>
      </c>
      <c r="E29" s="466">
        <v>3624701.86</v>
      </c>
      <c r="F29" s="435">
        <v>-385156.85999999987</v>
      </c>
      <c r="G29" s="460">
        <v>-0.11889227036512839</v>
      </c>
      <c r="H29" s="461" t="s">
        <v>1256</v>
      </c>
    </row>
    <row r="30" spans="1:8" x14ac:dyDescent="0.2">
      <c r="A30" s="414" t="s">
        <v>11</v>
      </c>
      <c r="B30" s="435">
        <v>3866862</v>
      </c>
      <c r="C30" s="435">
        <v>-500000</v>
      </c>
      <c r="D30" s="435">
        <v>3366862</v>
      </c>
      <c r="E30" s="435">
        <v>2308778.2213492608</v>
      </c>
      <c r="F30" s="435">
        <v>1058083.7786507392</v>
      </c>
      <c r="G30" s="460">
        <v>0.31426407695080438</v>
      </c>
      <c r="H30" s="461" t="s">
        <v>1256</v>
      </c>
    </row>
    <row r="31" spans="1:8" x14ac:dyDescent="0.2">
      <c r="A31" s="414" t="s">
        <v>276</v>
      </c>
      <c r="B31" s="435">
        <v>0</v>
      </c>
      <c r="C31" s="435">
        <v>0</v>
      </c>
      <c r="D31" s="435">
        <v>0</v>
      </c>
      <c r="E31" s="435">
        <v>70941.210000000006</v>
      </c>
      <c r="F31" s="435">
        <v>-70941.210000000006</v>
      </c>
      <c r="G31" s="460">
        <v>0</v>
      </c>
      <c r="H31" s="461"/>
    </row>
    <row r="32" spans="1:8" x14ac:dyDescent="0.2">
      <c r="A32" s="414" t="s">
        <v>708</v>
      </c>
      <c r="B32" s="435">
        <v>0</v>
      </c>
      <c r="C32" s="435">
        <v>0</v>
      </c>
      <c r="D32" s="435">
        <v>0</v>
      </c>
      <c r="E32" s="435">
        <v>186989.06630015845</v>
      </c>
      <c r="F32" s="435">
        <v>-186989.06630015845</v>
      </c>
      <c r="G32" s="460">
        <v>0</v>
      </c>
      <c r="H32" s="461"/>
    </row>
    <row r="33" spans="1:8" x14ac:dyDescent="0.2">
      <c r="A33" s="414" t="s">
        <v>510</v>
      </c>
      <c r="B33" s="435">
        <v>1151000</v>
      </c>
      <c r="C33" s="435">
        <v>166562</v>
      </c>
      <c r="D33" s="435">
        <v>1317562</v>
      </c>
      <c r="E33" s="435">
        <v>1595587.56</v>
      </c>
      <c r="F33" s="435">
        <v>-278025.56000000006</v>
      </c>
      <c r="G33" s="460">
        <v>-0.21101516285381641</v>
      </c>
      <c r="H33" s="461" t="s">
        <v>1256</v>
      </c>
    </row>
    <row r="34" spans="1:8" ht="13.5" thickBot="1" x14ac:dyDescent="0.25">
      <c r="A34" s="414" t="s">
        <v>1079</v>
      </c>
      <c r="B34" s="439">
        <v>14718087.000000007</v>
      </c>
      <c r="C34" s="439">
        <v>2949564.9999999925</v>
      </c>
      <c r="D34" s="439">
        <v>17667652</v>
      </c>
      <c r="E34" s="439">
        <v>17902635.520000003</v>
      </c>
      <c r="F34" s="435">
        <v>-234983.52000000328</v>
      </c>
      <c r="G34" s="460">
        <v>-1.3300212161752071E-2</v>
      </c>
      <c r="H34" s="461" t="s">
        <v>1256</v>
      </c>
    </row>
    <row r="35" spans="1:8" ht="15.75" thickBot="1" x14ac:dyDescent="0.3">
      <c r="A35" s="438" t="s">
        <v>1080</v>
      </c>
      <c r="B35" s="440">
        <v>57386500.000000007</v>
      </c>
      <c r="C35" s="440">
        <v>788111.99999999255</v>
      </c>
      <c r="D35" s="440">
        <v>58174612</v>
      </c>
      <c r="E35" s="440">
        <v>59707285.027649425</v>
      </c>
      <c r="F35" s="440">
        <v>-1532673.0276494185</v>
      </c>
      <c r="G35" s="440"/>
      <c r="H35" s="465">
        <f t="shared" ref="H35" si="2">SUM(H28:H34)</f>
        <v>0</v>
      </c>
    </row>
    <row r="36" spans="1:8" ht="15" x14ac:dyDescent="0.25">
      <c r="A36" s="438" t="s">
        <v>1081</v>
      </c>
      <c r="B36" s="435">
        <v>3168355.0599999949</v>
      </c>
      <c r="C36" s="435">
        <v>-798870.35999999254</v>
      </c>
      <c r="D36" s="435">
        <v>2369484.700000003</v>
      </c>
      <c r="E36" s="435">
        <v>-3436389.8676494285</v>
      </c>
      <c r="F36" s="435">
        <v>5805874.5676494222</v>
      </c>
      <c r="G36" s="435"/>
      <c r="H36" s="459"/>
    </row>
    <row r="37" spans="1:8" x14ac:dyDescent="0.2">
      <c r="A37" s="414" t="s">
        <v>1082</v>
      </c>
      <c r="B37" s="435">
        <v>0</v>
      </c>
      <c r="C37" s="435"/>
      <c r="D37" s="435"/>
      <c r="E37" s="435"/>
      <c r="F37" s="435"/>
      <c r="G37" s="435"/>
      <c r="H37" s="459"/>
    </row>
    <row r="38" spans="1:8" ht="13.5" thickBot="1" x14ac:dyDescent="0.25">
      <c r="A38" s="414"/>
      <c r="B38" s="439"/>
      <c r="C38" s="439"/>
      <c r="D38" s="439"/>
      <c r="E38" s="439"/>
      <c r="F38" s="439"/>
      <c r="G38" s="439"/>
      <c r="H38" s="464"/>
    </row>
    <row r="39" spans="1:8" ht="15.75" thickBot="1" x14ac:dyDescent="0.3">
      <c r="A39" s="438" t="s">
        <v>1083</v>
      </c>
      <c r="B39" s="439">
        <v>3168355.0599999949</v>
      </c>
      <c r="C39" s="439">
        <v>-798870.35999999254</v>
      </c>
      <c r="D39" s="439">
        <v>2369484.700000003</v>
      </c>
      <c r="E39" s="439">
        <v>-3436389.8676494285</v>
      </c>
      <c r="F39" s="439">
        <v>5805874.5676494222</v>
      </c>
      <c r="G39" s="439"/>
      <c r="H39" s="464"/>
    </row>
    <row r="40" spans="1:8" ht="15" x14ac:dyDescent="0.25">
      <c r="A40" s="438" t="s">
        <v>1092</v>
      </c>
      <c r="B40" s="435">
        <v>3168355.0599999949</v>
      </c>
      <c r="C40" s="435">
        <v>-798870.35999999254</v>
      </c>
      <c r="D40" s="435">
        <v>2369484.700000003</v>
      </c>
      <c r="E40" s="435">
        <v>-3436389.8676494285</v>
      </c>
      <c r="F40" s="435">
        <v>5805874.5676494222</v>
      </c>
      <c r="G40" s="435"/>
      <c r="H40" s="459"/>
    </row>
    <row r="41" spans="1:8" ht="15.75" thickBot="1" x14ac:dyDescent="0.3">
      <c r="A41" s="467" t="s">
        <v>1093</v>
      </c>
      <c r="B41" s="439"/>
      <c r="C41" s="439"/>
      <c r="D41" s="439"/>
      <c r="E41" s="439"/>
      <c r="F41" s="439"/>
      <c r="G41" s="439"/>
      <c r="H41" s="464"/>
    </row>
    <row r="42" spans="1:8" ht="13.5" thickBot="1" x14ac:dyDescent="0.25">
      <c r="A42" s="442"/>
      <c r="B42" s="420"/>
      <c r="C42" s="420"/>
      <c r="D42" s="420"/>
      <c r="E42" s="420"/>
      <c r="F42" s="420"/>
      <c r="G42" s="420"/>
      <c r="H42" s="455"/>
    </row>
    <row r="43" spans="1:8" x14ac:dyDescent="0.2">
      <c r="C43" s="443">
        <v>149</v>
      </c>
    </row>
  </sheetData>
  <pageMargins left="0.70866141732283472" right="0.70866141732283472" top="0.74803149606299213" bottom="0.74803149606299213" header="0.31496062992125984" footer="0.31496062992125984"/>
  <pageSetup scale="63" firstPageNumber="9" orientation="portrait" useFirstPageNumber="1" r:id="rId1"/>
  <headerFooter>
    <oddFooter>&amp;C9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38"/>
  <sheetViews>
    <sheetView view="pageBreakPreview" topLeftCell="A21" zoomScale="70" zoomScaleNormal="84" zoomScaleSheetLayoutView="70" workbookViewId="0">
      <selection activeCell="F38" sqref="F38"/>
    </sheetView>
  </sheetViews>
  <sheetFormatPr defaultRowHeight="12.75" x14ac:dyDescent="0.2"/>
  <cols>
    <col min="1" max="1" width="47.85546875" style="413" customWidth="1"/>
    <col min="2" max="2" width="11.42578125" style="443" customWidth="1"/>
    <col min="3" max="3" width="14.5703125" style="444" customWidth="1"/>
    <col min="4" max="4" width="12.7109375" style="444" customWidth="1"/>
    <col min="5" max="7" width="12.7109375" style="443" customWidth="1"/>
    <col min="8" max="8" width="16" style="443" customWidth="1"/>
    <col min="9" max="9" width="12.7109375" style="443" customWidth="1"/>
    <col min="10" max="10" width="16.28515625" style="444" customWidth="1"/>
    <col min="11" max="11" width="13.7109375" style="444" customWidth="1"/>
    <col min="12" max="12" width="11.42578125" style="441" customWidth="1"/>
    <col min="13" max="16384" width="9.140625" style="413"/>
  </cols>
  <sheetData>
    <row r="1" spans="1:12" ht="21" x14ac:dyDescent="0.35">
      <c r="A1" s="408"/>
      <c r="B1" s="409" t="s">
        <v>1007</v>
      </c>
      <c r="C1" s="410"/>
      <c r="D1" s="410"/>
      <c r="E1" s="411"/>
      <c r="F1" s="411"/>
      <c r="G1" s="411"/>
      <c r="H1" s="411"/>
      <c r="I1" s="411"/>
      <c r="J1" s="410"/>
      <c r="K1" s="410"/>
      <c r="L1" s="412"/>
    </row>
    <row r="2" spans="1:12" ht="15" x14ac:dyDescent="0.25">
      <c r="A2" s="415"/>
      <c r="B2" s="415"/>
      <c r="C2" s="416"/>
      <c r="D2" s="416"/>
      <c r="E2" s="417"/>
      <c r="F2" s="417"/>
      <c r="G2" s="417"/>
      <c r="H2" s="417"/>
      <c r="I2" s="417"/>
      <c r="J2" s="416"/>
      <c r="K2" s="416"/>
      <c r="L2" s="418"/>
    </row>
    <row r="3" spans="1:12" ht="15.75" thickBot="1" x14ac:dyDescent="0.3">
      <c r="A3" s="419" t="s">
        <v>1194</v>
      </c>
      <c r="B3" s="415"/>
      <c r="C3" s="421"/>
      <c r="D3" s="421"/>
      <c r="E3" s="420"/>
      <c r="F3" s="420"/>
      <c r="G3" s="420"/>
      <c r="H3" s="420"/>
      <c r="I3" s="420"/>
      <c r="J3" s="421"/>
      <c r="K3" s="421"/>
      <c r="L3" s="422"/>
    </row>
    <row r="4" spans="1:12" ht="13.5" thickBot="1" x14ac:dyDescent="0.25">
      <c r="A4" s="423" t="s">
        <v>1486</v>
      </c>
      <c r="B4" s="424"/>
      <c r="C4" s="425"/>
      <c r="D4" s="425"/>
      <c r="E4" s="424"/>
      <c r="F4" s="424"/>
      <c r="G4" s="424"/>
      <c r="H4" s="424"/>
      <c r="I4" s="424"/>
      <c r="J4" s="425"/>
      <c r="K4" s="425"/>
      <c r="L4" s="426"/>
    </row>
    <row r="5" spans="1:12" ht="63.75" x14ac:dyDescent="0.2">
      <c r="A5" s="427"/>
      <c r="B5" s="428" t="s">
        <v>1195</v>
      </c>
      <c r="C5" s="549" t="s">
        <v>1196</v>
      </c>
      <c r="D5" s="549" t="s">
        <v>1197</v>
      </c>
      <c r="E5" s="429" t="s">
        <v>1198</v>
      </c>
      <c r="F5" s="429" t="s">
        <v>1199</v>
      </c>
      <c r="G5" s="429" t="s">
        <v>625</v>
      </c>
      <c r="H5" s="429" t="s">
        <v>1200</v>
      </c>
      <c r="I5" s="429" t="s">
        <v>1201</v>
      </c>
      <c r="J5" s="550" t="s">
        <v>1202</v>
      </c>
      <c r="K5" s="549" t="s">
        <v>1203</v>
      </c>
      <c r="L5" s="551" t="s">
        <v>1204</v>
      </c>
    </row>
    <row r="6" spans="1:12" x14ac:dyDescent="0.2">
      <c r="A6" s="427"/>
      <c r="B6" s="428" t="s">
        <v>1069</v>
      </c>
      <c r="C6" s="430"/>
      <c r="D6" s="430"/>
      <c r="E6" s="428"/>
      <c r="F6" s="428"/>
      <c r="G6" s="428"/>
      <c r="H6" s="428"/>
      <c r="I6" s="428"/>
      <c r="J6" s="550"/>
      <c r="K6" s="550" t="s">
        <v>1085</v>
      </c>
      <c r="L6" s="552"/>
    </row>
    <row r="7" spans="1:12" x14ac:dyDescent="0.2">
      <c r="A7" s="427"/>
      <c r="B7" s="428"/>
      <c r="C7" s="430"/>
      <c r="D7" s="430"/>
      <c r="E7" s="428"/>
      <c r="F7" s="428"/>
      <c r="G7" s="428"/>
      <c r="H7" s="428"/>
      <c r="I7" s="428"/>
      <c r="J7" s="430"/>
      <c r="K7" s="430"/>
      <c r="L7" s="431"/>
    </row>
    <row r="8" spans="1:12" ht="13.5" thickBot="1" x14ac:dyDescent="0.25">
      <c r="A8" s="423" t="s">
        <v>1073</v>
      </c>
      <c r="B8" s="432"/>
      <c r="C8" s="433"/>
      <c r="D8" s="433"/>
      <c r="E8" s="432"/>
      <c r="F8" s="432"/>
      <c r="G8" s="432"/>
      <c r="H8" s="432"/>
      <c r="I8" s="432"/>
      <c r="J8" s="433"/>
      <c r="K8" s="433"/>
      <c r="L8" s="434"/>
    </row>
    <row r="9" spans="1:12" x14ac:dyDescent="0.2">
      <c r="A9" s="414"/>
      <c r="B9" s="435"/>
      <c r="C9" s="546"/>
      <c r="D9" s="546"/>
      <c r="E9" s="435"/>
      <c r="F9" s="435"/>
      <c r="G9" s="435"/>
      <c r="H9" s="435"/>
      <c r="I9" s="435"/>
      <c r="J9" s="436"/>
      <c r="K9" s="436"/>
      <c r="L9" s="437"/>
    </row>
    <row r="10" spans="1:12" ht="15" x14ac:dyDescent="0.25">
      <c r="A10" s="438" t="s">
        <v>1205</v>
      </c>
      <c r="B10" s="435"/>
      <c r="C10" s="546"/>
      <c r="D10" s="546"/>
      <c r="E10" s="435"/>
      <c r="F10" s="435"/>
      <c r="G10" s="435"/>
      <c r="H10" s="435"/>
      <c r="I10" s="435"/>
      <c r="J10" s="436"/>
      <c r="K10" s="436"/>
      <c r="L10" s="437"/>
    </row>
    <row r="11" spans="1:12" x14ac:dyDescent="0.2">
      <c r="A11" s="414"/>
      <c r="B11" s="435"/>
      <c r="C11" s="546"/>
      <c r="D11" s="546"/>
      <c r="E11" s="435"/>
      <c r="F11" s="435"/>
      <c r="G11" s="435"/>
      <c r="H11" s="435"/>
      <c r="I11" s="435"/>
      <c r="J11" s="436"/>
      <c r="K11" s="436"/>
      <c r="L11" s="437"/>
    </row>
    <row r="12" spans="1:12" ht="15" x14ac:dyDescent="0.25">
      <c r="A12" s="438" t="s">
        <v>88</v>
      </c>
      <c r="B12" s="435"/>
      <c r="C12" s="546"/>
      <c r="D12" s="546"/>
      <c r="E12" s="435"/>
      <c r="F12" s="435"/>
      <c r="G12" s="435"/>
      <c r="H12" s="435"/>
      <c r="I12" s="435"/>
      <c r="J12" s="436"/>
      <c r="K12" s="436"/>
      <c r="L12" s="437"/>
    </row>
    <row r="13" spans="1:12" x14ac:dyDescent="0.2">
      <c r="A13" s="414"/>
      <c r="B13" s="435"/>
      <c r="C13" s="546"/>
      <c r="D13" s="546"/>
      <c r="E13" s="435"/>
      <c r="F13" s="435"/>
      <c r="G13" s="435"/>
      <c r="H13" s="435"/>
      <c r="I13" s="435"/>
      <c r="J13" s="436"/>
      <c r="K13" s="436"/>
      <c r="L13" s="437"/>
    </row>
    <row r="14" spans="1:12" ht="15" x14ac:dyDescent="0.25">
      <c r="A14" s="438" t="s">
        <v>811</v>
      </c>
      <c r="B14" s="435"/>
      <c r="C14" s="546"/>
      <c r="D14" s="546"/>
      <c r="E14" s="435"/>
      <c r="F14" s="435"/>
      <c r="G14" s="435"/>
      <c r="H14" s="435"/>
      <c r="I14" s="435"/>
      <c r="J14" s="436"/>
      <c r="K14" s="436"/>
      <c r="L14" s="437"/>
    </row>
    <row r="15" spans="1:12" x14ac:dyDescent="0.2">
      <c r="A15" s="414"/>
      <c r="B15" s="435"/>
      <c r="C15" s="546"/>
      <c r="D15" s="546"/>
      <c r="E15" s="435"/>
      <c r="F15" s="435"/>
      <c r="G15" s="435"/>
      <c r="H15" s="435"/>
      <c r="I15" s="435"/>
      <c r="J15" s="436"/>
      <c r="K15" s="436"/>
      <c r="L15" s="437"/>
    </row>
    <row r="16" spans="1:12" x14ac:dyDescent="0.2">
      <c r="A16" s="414" t="s">
        <v>585</v>
      </c>
      <c r="B16" s="435">
        <v>340722.7</v>
      </c>
      <c r="C16" s="546">
        <v>0</v>
      </c>
      <c r="D16" s="546">
        <v>340722.7</v>
      </c>
      <c r="E16" s="435">
        <v>0</v>
      </c>
      <c r="F16" s="435">
        <v>0</v>
      </c>
      <c r="G16" s="435">
        <v>340722.7</v>
      </c>
      <c r="H16" s="435">
        <v>524860.05000000005</v>
      </c>
      <c r="I16" s="435">
        <v>0</v>
      </c>
      <c r="J16" s="546">
        <v>-184137.35000000003</v>
      </c>
      <c r="K16" s="553">
        <v>1.5404317059004289</v>
      </c>
      <c r="L16" s="554">
        <v>1.5404317059004289</v>
      </c>
    </row>
    <row r="17" spans="1:12" x14ac:dyDescent="0.2">
      <c r="A17" s="414" t="s">
        <v>299</v>
      </c>
      <c r="B17" s="435">
        <v>103774</v>
      </c>
      <c r="C17" s="546">
        <v>0</v>
      </c>
      <c r="D17" s="546">
        <v>103774</v>
      </c>
      <c r="E17" s="435">
        <v>0</v>
      </c>
      <c r="F17" s="435">
        <v>0</v>
      </c>
      <c r="G17" s="435">
        <v>103774</v>
      </c>
      <c r="H17" s="435">
        <v>113569.98999999999</v>
      </c>
      <c r="I17" s="435">
        <v>0</v>
      </c>
      <c r="J17" s="546">
        <v>-9795.9899999999907</v>
      </c>
      <c r="K17" s="553">
        <v>1.0943973442288049</v>
      </c>
      <c r="L17" s="554">
        <v>1.0943973442288049</v>
      </c>
    </row>
    <row r="18" spans="1:12" ht="13.5" thickBot="1" x14ac:dyDescent="0.25">
      <c r="A18" s="414" t="s">
        <v>681</v>
      </c>
      <c r="B18" s="439">
        <v>139358.35999999999</v>
      </c>
      <c r="C18" s="544">
        <v>-10758.359999999986</v>
      </c>
      <c r="D18" s="544">
        <v>128600</v>
      </c>
      <c r="E18" s="439">
        <v>0</v>
      </c>
      <c r="F18" s="439">
        <v>0</v>
      </c>
      <c r="G18" s="439">
        <v>128600</v>
      </c>
      <c r="H18" s="439">
        <v>271998.95999999996</v>
      </c>
      <c r="I18" s="439">
        <v>0</v>
      </c>
      <c r="J18" s="544">
        <v>-143398.95999999996</v>
      </c>
      <c r="K18" s="555">
        <v>2.1150774494556761</v>
      </c>
      <c r="L18" s="556">
        <v>1.9517950699190203</v>
      </c>
    </row>
    <row r="19" spans="1:12" ht="15" x14ac:dyDescent="0.25">
      <c r="A19" s="438" t="s">
        <v>1075</v>
      </c>
      <c r="B19" s="435">
        <v>583855.06000000006</v>
      </c>
      <c r="C19" s="546">
        <v>-10758.359999999986</v>
      </c>
      <c r="D19" s="546">
        <v>573096.69999999995</v>
      </c>
      <c r="E19" s="435">
        <v>0</v>
      </c>
      <c r="F19" s="435">
        <v>0</v>
      </c>
      <c r="G19" s="435">
        <v>573096.69999999995</v>
      </c>
      <c r="H19" s="435">
        <v>910429</v>
      </c>
      <c r="I19" s="435">
        <v>0</v>
      </c>
      <c r="J19" s="546">
        <v>-337332.3</v>
      </c>
      <c r="K19" s="546"/>
      <c r="L19" s="547"/>
    </row>
    <row r="20" spans="1:12" x14ac:dyDescent="0.2">
      <c r="A20" s="414"/>
      <c r="B20" s="435"/>
      <c r="C20" s="546"/>
      <c r="D20" s="546"/>
      <c r="E20" s="435"/>
      <c r="F20" s="435"/>
      <c r="G20" s="435"/>
      <c r="H20" s="435"/>
      <c r="I20" s="435"/>
      <c r="J20" s="546"/>
      <c r="K20" s="546"/>
      <c r="L20" s="557"/>
    </row>
    <row r="21" spans="1:12" ht="15" x14ac:dyDescent="0.25">
      <c r="A21" s="438" t="s">
        <v>818</v>
      </c>
      <c r="B21" s="435"/>
      <c r="C21" s="546"/>
      <c r="D21" s="546"/>
      <c r="E21" s="435"/>
      <c r="F21" s="435"/>
      <c r="G21" s="435"/>
      <c r="H21" s="435"/>
      <c r="I21" s="435"/>
      <c r="J21" s="546"/>
      <c r="K21" s="546"/>
      <c r="L21" s="557"/>
    </row>
    <row r="22" spans="1:12" x14ac:dyDescent="0.2">
      <c r="A22" s="414"/>
      <c r="B22" s="435"/>
      <c r="C22" s="546"/>
      <c r="D22" s="546"/>
      <c r="E22" s="435"/>
      <c r="F22" s="435"/>
      <c r="G22" s="435"/>
      <c r="H22" s="435"/>
      <c r="I22" s="435"/>
      <c r="J22" s="546"/>
      <c r="K22" s="546"/>
      <c r="L22" s="557"/>
    </row>
    <row r="23" spans="1:12" ht="15" x14ac:dyDescent="0.25">
      <c r="A23" s="438" t="s">
        <v>1076</v>
      </c>
      <c r="B23" s="435"/>
      <c r="C23" s="546"/>
      <c r="D23" s="546"/>
      <c r="E23" s="435"/>
      <c r="F23" s="435"/>
      <c r="G23" s="435"/>
      <c r="H23" s="435"/>
      <c r="I23" s="435"/>
      <c r="J23" s="546"/>
      <c r="K23" s="546"/>
      <c r="L23" s="557"/>
    </row>
    <row r="24" spans="1:12" ht="13.5" thickBot="1" x14ac:dyDescent="0.25">
      <c r="A24" s="414" t="s">
        <v>1077</v>
      </c>
      <c r="B24" s="439">
        <v>59971000</v>
      </c>
      <c r="C24" s="544">
        <v>59971000</v>
      </c>
      <c r="D24" s="544">
        <v>59971000</v>
      </c>
      <c r="E24" s="439">
        <v>0</v>
      </c>
      <c r="F24" s="439">
        <v>0</v>
      </c>
      <c r="G24" s="439">
        <v>59971000</v>
      </c>
      <c r="H24" s="439">
        <v>55360466.159999996</v>
      </c>
      <c r="I24" s="439">
        <v>0</v>
      </c>
      <c r="J24" s="544">
        <v>4610533.8400000036</v>
      </c>
      <c r="K24" s="555">
        <v>0.92312061096196485</v>
      </c>
      <c r="L24" s="556">
        <v>0.92312061096196485</v>
      </c>
    </row>
    <row r="25" spans="1:12" ht="15.75" thickBot="1" x14ac:dyDescent="0.3">
      <c r="A25" s="438" t="s">
        <v>272</v>
      </c>
      <c r="B25" s="440">
        <v>60554855.060000002</v>
      </c>
      <c r="C25" s="548">
        <v>59960241.640000001</v>
      </c>
      <c r="D25" s="548">
        <v>60544096.700000003</v>
      </c>
      <c r="E25" s="440">
        <v>0</v>
      </c>
      <c r="F25" s="440">
        <v>0</v>
      </c>
      <c r="G25" s="440">
        <v>60544096.700000003</v>
      </c>
      <c r="H25" s="440">
        <v>56270895.159999996</v>
      </c>
      <c r="I25" s="440">
        <v>0</v>
      </c>
      <c r="J25" s="548"/>
      <c r="K25" s="548"/>
      <c r="L25" s="558"/>
    </row>
    <row r="26" spans="1:12" x14ac:dyDescent="0.2">
      <c r="A26" s="414"/>
      <c r="B26" s="435"/>
      <c r="C26" s="546"/>
      <c r="D26" s="546"/>
      <c r="E26" s="435"/>
      <c r="F26" s="435"/>
      <c r="G26" s="435"/>
      <c r="H26" s="435"/>
      <c r="I26" s="435"/>
      <c r="J26" s="546"/>
      <c r="K26" s="546"/>
      <c r="L26" s="557"/>
    </row>
    <row r="27" spans="1:12" ht="15" x14ac:dyDescent="0.25">
      <c r="A27" s="438" t="s">
        <v>1078</v>
      </c>
      <c r="B27" s="435"/>
      <c r="C27" s="546"/>
      <c r="D27" s="546"/>
      <c r="E27" s="435"/>
      <c r="F27" s="435"/>
      <c r="G27" s="435"/>
      <c r="H27" s="435"/>
      <c r="I27" s="435"/>
      <c r="J27" s="546"/>
      <c r="K27" s="553"/>
      <c r="L27" s="557"/>
    </row>
    <row r="28" spans="1:12" x14ac:dyDescent="0.2">
      <c r="A28" s="414" t="s">
        <v>508</v>
      </c>
      <c r="B28" s="435">
        <v>34411006</v>
      </c>
      <c r="C28" s="546">
        <v>-1828015</v>
      </c>
      <c r="D28" s="546">
        <v>32582991</v>
      </c>
      <c r="E28" s="435">
        <v>0</v>
      </c>
      <c r="F28" s="435">
        <v>0</v>
      </c>
      <c r="G28" s="435">
        <v>32582991</v>
      </c>
      <c r="H28" s="435">
        <v>34017651.589999996</v>
      </c>
      <c r="I28" s="435">
        <v>-1434660.5899999961</v>
      </c>
      <c r="J28" s="546">
        <v>-1434660.5899999961</v>
      </c>
      <c r="K28" s="553">
        <v>1.0440309666475984</v>
      </c>
      <c r="L28" s="554">
        <v>0.98856893605493534</v>
      </c>
    </row>
    <row r="29" spans="1:12" x14ac:dyDescent="0.2">
      <c r="A29" s="414" t="s">
        <v>509</v>
      </c>
      <c r="B29" s="435">
        <v>3239545</v>
      </c>
      <c r="C29" s="546">
        <v>0</v>
      </c>
      <c r="D29" s="546">
        <v>3239545</v>
      </c>
      <c r="E29" s="435">
        <v>0</v>
      </c>
      <c r="F29" s="435">
        <v>0</v>
      </c>
      <c r="G29" s="435">
        <v>3239545</v>
      </c>
      <c r="H29" s="435">
        <v>3624701.86</v>
      </c>
      <c r="I29" s="435">
        <v>-385156.85999999987</v>
      </c>
      <c r="J29" s="546">
        <v>-385156.85999999987</v>
      </c>
      <c r="K29" s="553">
        <v>1.1188922703651285</v>
      </c>
      <c r="L29" s="554">
        <v>1.1188922703651285</v>
      </c>
    </row>
    <row r="30" spans="1:12" x14ac:dyDescent="0.2">
      <c r="A30" s="414" t="s">
        <v>11</v>
      </c>
      <c r="B30" s="435">
        <v>3866862</v>
      </c>
      <c r="C30" s="546">
        <v>-500000</v>
      </c>
      <c r="D30" s="546">
        <v>3366862</v>
      </c>
      <c r="E30" s="435">
        <v>0</v>
      </c>
      <c r="F30" s="435">
        <v>0</v>
      </c>
      <c r="G30" s="435">
        <v>3366862</v>
      </c>
      <c r="H30" s="435">
        <v>2308778.2213492608</v>
      </c>
      <c r="I30" s="435">
        <v>0</v>
      </c>
      <c r="J30" s="546">
        <v>1058083.7786507392</v>
      </c>
      <c r="K30" s="553">
        <v>0.68573592304919562</v>
      </c>
      <c r="L30" s="554">
        <v>0.59706765365540859</v>
      </c>
    </row>
    <row r="31" spans="1:12" x14ac:dyDescent="0.2">
      <c r="A31" s="414" t="s">
        <v>276</v>
      </c>
      <c r="B31" s="435">
        <v>0</v>
      </c>
      <c r="C31" s="546">
        <v>0</v>
      </c>
      <c r="D31" s="546">
        <v>0</v>
      </c>
      <c r="E31" s="435">
        <v>0</v>
      </c>
      <c r="F31" s="435">
        <v>0</v>
      </c>
      <c r="G31" s="435">
        <v>0</v>
      </c>
      <c r="H31" s="435">
        <v>70941.210000000006</v>
      </c>
      <c r="I31" s="435">
        <v>-70941.210000000006</v>
      </c>
      <c r="J31" s="546">
        <v>-70941.210000000006</v>
      </c>
      <c r="K31" s="553">
        <v>0</v>
      </c>
      <c r="L31" s="554">
        <v>0</v>
      </c>
    </row>
    <row r="32" spans="1:12" x14ac:dyDescent="0.2">
      <c r="A32" s="414" t="s">
        <v>708</v>
      </c>
      <c r="B32" s="435">
        <v>0</v>
      </c>
      <c r="C32" s="546">
        <v>0</v>
      </c>
      <c r="D32" s="546">
        <v>0</v>
      </c>
      <c r="E32" s="435">
        <v>0</v>
      </c>
      <c r="F32" s="435">
        <v>0</v>
      </c>
      <c r="G32" s="435">
        <v>0</v>
      </c>
      <c r="H32" s="435">
        <v>186989.06630015845</v>
      </c>
      <c r="I32" s="435">
        <v>-186989.06630015845</v>
      </c>
      <c r="J32" s="546">
        <v>-186989.06630015845</v>
      </c>
      <c r="K32" s="553">
        <v>0</v>
      </c>
      <c r="L32" s="554">
        <v>0</v>
      </c>
    </row>
    <row r="33" spans="1:12" x14ac:dyDescent="0.2">
      <c r="A33" s="414" t="s">
        <v>510</v>
      </c>
      <c r="B33" s="435">
        <v>1151000</v>
      </c>
      <c r="C33" s="546">
        <v>166562</v>
      </c>
      <c r="D33" s="546">
        <v>1317562</v>
      </c>
      <c r="E33" s="435">
        <v>0</v>
      </c>
      <c r="F33" s="435">
        <v>0</v>
      </c>
      <c r="G33" s="435">
        <v>1317562</v>
      </c>
      <c r="H33" s="435">
        <v>1595587.56</v>
      </c>
      <c r="I33" s="435">
        <v>-278025.56000000006</v>
      </c>
      <c r="J33" s="546">
        <v>-278025.56000000006</v>
      </c>
      <c r="K33" s="553">
        <v>1.2110151628538164</v>
      </c>
      <c r="L33" s="554">
        <v>1.3862619982623805</v>
      </c>
    </row>
    <row r="34" spans="1:12" ht="13.5" thickBot="1" x14ac:dyDescent="0.25">
      <c r="A34" s="414" t="s">
        <v>1079</v>
      </c>
      <c r="B34" s="439">
        <v>14718087.000000007</v>
      </c>
      <c r="C34" s="544">
        <v>2949564.9999999925</v>
      </c>
      <c r="D34" s="544">
        <v>17667652</v>
      </c>
      <c r="E34" s="439">
        <v>-10600</v>
      </c>
      <c r="F34" s="439">
        <v>138551.5</v>
      </c>
      <c r="G34" s="439">
        <v>17667652</v>
      </c>
      <c r="H34" s="435">
        <v>17902635.520000003</v>
      </c>
      <c r="I34" s="439">
        <v>0</v>
      </c>
      <c r="J34" s="546">
        <v>-535955.83630015852</v>
      </c>
      <c r="K34" s="553">
        <v>1.013300212161752</v>
      </c>
      <c r="L34" s="554">
        <v>1.2163697306586103</v>
      </c>
    </row>
    <row r="35" spans="1:12" ht="15.75" thickBot="1" x14ac:dyDescent="0.3">
      <c r="A35" s="438" t="s">
        <v>1080</v>
      </c>
      <c r="B35" s="440">
        <v>57386500.000000007</v>
      </c>
      <c r="C35" s="548">
        <v>788111.99999999255</v>
      </c>
      <c r="D35" s="548">
        <v>58174612</v>
      </c>
      <c r="E35" s="440">
        <v>-10600</v>
      </c>
      <c r="F35" s="440">
        <v>138551.5</v>
      </c>
      <c r="G35" s="440">
        <v>58174612</v>
      </c>
      <c r="H35" s="440">
        <v>59707285.027649425</v>
      </c>
      <c r="I35" s="440">
        <v>-2355773.2863001544</v>
      </c>
      <c r="J35" s="548">
        <v>-1833645.3439495736</v>
      </c>
      <c r="K35" s="548"/>
      <c r="L35" s="558"/>
    </row>
    <row r="36" spans="1:12" s="441" customFormat="1" ht="15.75" thickBot="1" x14ac:dyDescent="0.3">
      <c r="A36" s="438" t="s">
        <v>1206</v>
      </c>
      <c r="B36" s="544">
        <v>3168355.0599999949</v>
      </c>
      <c r="C36" s="544">
        <v>59172129.640000008</v>
      </c>
      <c r="D36" s="544">
        <v>2369484.700000003</v>
      </c>
      <c r="E36" s="544">
        <v>10600</v>
      </c>
      <c r="F36" s="544">
        <v>-138551.5</v>
      </c>
      <c r="G36" s="544">
        <v>2369484.700000003</v>
      </c>
      <c r="H36" s="544">
        <v>-3436389.8676494285</v>
      </c>
      <c r="I36" s="544">
        <v>2355773.2863001544</v>
      </c>
      <c r="J36" s="544">
        <v>1833645.3439495736</v>
      </c>
      <c r="K36" s="544">
        <v>0</v>
      </c>
      <c r="L36" s="545">
        <v>0</v>
      </c>
    </row>
    <row r="37" spans="1:12" s="441" customFormat="1" ht="15" x14ac:dyDescent="0.25">
      <c r="A37" s="438" t="s">
        <v>1207</v>
      </c>
      <c r="B37" s="546">
        <v>3168355.0599999949</v>
      </c>
      <c r="C37" s="546">
        <v>59172129.640000008</v>
      </c>
      <c r="D37" s="546">
        <v>2369484.700000003</v>
      </c>
      <c r="E37" s="546">
        <v>10600</v>
      </c>
      <c r="F37" s="546">
        <v>-138551.5</v>
      </c>
      <c r="G37" s="546">
        <v>2369484.700000003</v>
      </c>
      <c r="H37" s="546">
        <v>-3436389.8676494285</v>
      </c>
      <c r="I37" s="546">
        <v>2355773.2863001544</v>
      </c>
      <c r="J37" s="546">
        <v>1833645.3439495736</v>
      </c>
      <c r="K37" s="546">
        <v>0</v>
      </c>
      <c r="L37" s="547">
        <v>0</v>
      </c>
    </row>
    <row r="38" spans="1:12" ht="13.5" thickBot="1" x14ac:dyDescent="0.25">
      <c r="A38" s="442"/>
      <c r="B38" s="420"/>
      <c r="C38" s="421"/>
      <c r="D38" s="421"/>
      <c r="E38" s="420"/>
      <c r="F38" s="420">
        <v>150</v>
      </c>
      <c r="G38" s="420"/>
      <c r="H38" s="420"/>
      <c r="I38" s="420"/>
      <c r="J38" s="421"/>
      <c r="K38" s="421"/>
      <c r="L38" s="422"/>
    </row>
  </sheetData>
  <pageMargins left="0.70866141732283472" right="0.70866141732283472" top="0.74803149606299213" bottom="0.74803149606299213" header="0.31496062992125984" footer="0.31496062992125984"/>
  <pageSetup scale="63" firstPageNumber="10" orientation="landscape" useFirstPageNumber="1" r:id="rId1"/>
  <headerFooter>
    <oddFooter>&amp;C10</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2"/>
  <sheetViews>
    <sheetView view="pageBreakPreview" topLeftCell="A522" zoomScale="90" zoomScaleSheetLayoutView="90" workbookViewId="0">
      <selection activeCell="G539" sqref="G539"/>
    </sheetView>
  </sheetViews>
  <sheetFormatPr defaultColWidth="9.140625" defaultRowHeight="12.75" x14ac:dyDescent="0.2"/>
  <cols>
    <col min="1" max="1" width="1.28515625" style="543" customWidth="1"/>
    <col min="2" max="2" width="6" style="664" customWidth="1"/>
    <col min="3" max="3" width="84.42578125" style="635" customWidth="1"/>
    <col min="4" max="4" width="5.140625" style="635" customWidth="1"/>
    <col min="5" max="5" width="2" style="635" customWidth="1"/>
    <col min="6" max="6" width="30.7109375" style="635" customWidth="1"/>
    <col min="7" max="7" width="5" style="635" customWidth="1"/>
    <col min="8" max="8" width="4.85546875" style="635" customWidth="1"/>
    <col min="9" max="9" width="18.85546875" style="662" bestFit="1" customWidth="1"/>
    <col min="10" max="10" width="9.140625" style="634"/>
    <col min="11" max="11" width="9.140625" style="635"/>
    <col min="12" max="12" width="10.42578125" style="635" customWidth="1"/>
    <col min="13" max="13" width="11.140625" style="635" customWidth="1"/>
    <col min="14" max="14" width="9.140625" style="635"/>
    <col min="15" max="15" width="11" style="635" customWidth="1"/>
    <col min="16" max="18" width="9.140625" style="635"/>
    <col min="19" max="19" width="3" style="663" hidden="1" customWidth="1"/>
    <col min="20" max="20" width="41.42578125" style="663" hidden="1" customWidth="1"/>
    <col min="21" max="16384" width="9.140625" style="635"/>
  </cols>
  <sheetData>
    <row r="1" spans="1:20" x14ac:dyDescent="0.2">
      <c r="A1" s="542"/>
      <c r="B1" s="632"/>
      <c r="C1" s="633"/>
      <c r="D1" s="633"/>
      <c r="E1" s="633"/>
      <c r="F1" s="633"/>
      <c r="G1" s="633"/>
      <c r="H1" s="633"/>
      <c r="I1" s="217" t="s">
        <v>20</v>
      </c>
      <c r="S1" s="797" t="s">
        <v>78</v>
      </c>
      <c r="T1" s="797"/>
    </row>
    <row r="2" spans="1:20" x14ac:dyDescent="0.2">
      <c r="A2" s="636"/>
      <c r="B2" s="637"/>
      <c r="C2" s="638"/>
      <c r="D2" s="638"/>
      <c r="E2" s="638"/>
      <c r="F2" s="638"/>
      <c r="G2" s="638"/>
      <c r="H2" s="638"/>
      <c r="I2" s="217" t="s">
        <v>20</v>
      </c>
      <c r="J2" s="285"/>
      <c r="K2" s="285"/>
      <c r="L2" s="285"/>
      <c r="M2" s="285"/>
      <c r="N2" s="285"/>
      <c r="O2" s="285"/>
      <c r="P2" s="285"/>
      <c r="Q2" s="285"/>
      <c r="R2" s="285"/>
      <c r="S2" s="797" t="s">
        <v>78</v>
      </c>
      <c r="T2" s="797"/>
    </row>
    <row r="3" spans="1:20" x14ac:dyDescent="0.2">
      <c r="A3" s="636"/>
      <c r="B3" s="637"/>
      <c r="C3" s="638"/>
      <c r="D3" s="638"/>
      <c r="E3" s="638"/>
      <c r="F3" s="638"/>
      <c r="G3" s="638"/>
      <c r="H3" s="638"/>
      <c r="I3" s="217"/>
      <c r="J3" s="285"/>
      <c r="K3" s="285"/>
      <c r="L3" s="285"/>
      <c r="M3" s="285"/>
      <c r="N3" s="285"/>
      <c r="O3" s="285"/>
      <c r="P3" s="285"/>
      <c r="Q3" s="285"/>
      <c r="R3" s="285"/>
      <c r="S3" s="541"/>
      <c r="T3" s="541"/>
    </row>
    <row r="4" spans="1:20" ht="13.5" thickBot="1" x14ac:dyDescent="0.25">
      <c r="A4" s="798" t="s">
        <v>626</v>
      </c>
      <c r="B4" s="798"/>
      <c r="C4" s="798"/>
      <c r="D4" s="798"/>
      <c r="E4" s="798"/>
      <c r="F4" s="798"/>
      <c r="G4" s="798"/>
      <c r="H4" s="798"/>
      <c r="I4" s="215"/>
      <c r="J4" s="216"/>
      <c r="K4" s="214"/>
      <c r="L4" s="285"/>
      <c r="M4" s="285"/>
      <c r="N4" s="285"/>
      <c r="O4" s="285"/>
      <c r="P4" s="285"/>
      <c r="Q4" s="285"/>
      <c r="R4" s="285"/>
      <c r="S4" s="285"/>
      <c r="T4" s="285"/>
    </row>
    <row r="5" spans="1:20" x14ac:dyDescent="0.2">
      <c r="A5" s="798" t="s">
        <v>197</v>
      </c>
      <c r="B5" s="798"/>
      <c r="C5" s="798"/>
      <c r="D5" s="798"/>
      <c r="E5" s="798"/>
      <c r="F5" s="798"/>
      <c r="G5" s="798"/>
      <c r="H5" s="798"/>
      <c r="I5" s="285"/>
      <c r="J5" s="285"/>
      <c r="K5" s="799" t="s">
        <v>514</v>
      </c>
      <c r="L5" s="800"/>
      <c r="M5" s="800"/>
      <c r="N5" s="800"/>
      <c r="O5" s="800"/>
      <c r="P5" s="800"/>
      <c r="Q5" s="801"/>
      <c r="R5" s="285"/>
      <c r="S5" s="285"/>
      <c r="T5" s="285"/>
    </row>
    <row r="6" spans="1:20" x14ac:dyDescent="0.2">
      <c r="A6" s="808" t="str">
        <f>'Approval '!A4:G4</f>
        <v>for the period ended 30 June 2014</v>
      </c>
      <c r="B6" s="808"/>
      <c r="C6" s="808"/>
      <c r="D6" s="808"/>
      <c r="E6" s="808"/>
      <c r="F6" s="808"/>
      <c r="G6" s="808"/>
      <c r="H6" s="808"/>
      <c r="I6" s="285"/>
      <c r="J6" s="285"/>
      <c r="K6" s="802"/>
      <c r="L6" s="803"/>
      <c r="M6" s="803"/>
      <c r="N6" s="803"/>
      <c r="O6" s="803"/>
      <c r="P6" s="803"/>
      <c r="Q6" s="804"/>
      <c r="R6" s="285"/>
      <c r="S6" s="285"/>
      <c r="T6" s="285"/>
    </row>
    <row r="7" spans="1:20" x14ac:dyDescent="0.2">
      <c r="A7" s="636"/>
      <c r="B7" s="637"/>
      <c r="C7" s="638"/>
      <c r="D7" s="638"/>
      <c r="E7" s="638"/>
      <c r="F7" s="638"/>
      <c r="G7" s="638"/>
      <c r="H7" s="638"/>
      <c r="I7" s="285"/>
      <c r="J7" s="285"/>
      <c r="K7" s="802"/>
      <c r="L7" s="803"/>
      <c r="M7" s="803"/>
      <c r="N7" s="803"/>
      <c r="O7" s="803"/>
      <c r="P7" s="803"/>
      <c r="Q7" s="804"/>
      <c r="R7" s="285"/>
      <c r="S7" s="285"/>
      <c r="T7" s="285"/>
    </row>
    <row r="8" spans="1:20" x14ac:dyDescent="0.2">
      <c r="A8" s="639"/>
      <c r="B8" s="655">
        <v>1</v>
      </c>
      <c r="C8" s="658" t="s">
        <v>721</v>
      </c>
      <c r="D8" s="653"/>
      <c r="E8" s="653"/>
      <c r="F8" s="653"/>
      <c r="G8" s="653"/>
      <c r="H8" s="653"/>
      <c r="I8" s="285"/>
      <c r="J8" s="285"/>
      <c r="K8" s="802"/>
      <c r="L8" s="803"/>
      <c r="M8" s="803"/>
      <c r="N8" s="803"/>
      <c r="O8" s="803"/>
      <c r="P8" s="803"/>
      <c r="Q8" s="804"/>
      <c r="R8" s="285"/>
      <c r="S8" s="285"/>
      <c r="T8" s="285"/>
    </row>
    <row r="9" spans="1:20" ht="40.5" customHeight="1" x14ac:dyDescent="0.2">
      <c r="A9" s="636"/>
      <c r="B9" s="637"/>
      <c r="C9" s="791" t="s">
        <v>270</v>
      </c>
      <c r="D9" s="791"/>
      <c r="E9" s="791"/>
      <c r="F9" s="791"/>
      <c r="G9" s="791"/>
      <c r="H9" s="653"/>
      <c r="I9" s="285"/>
      <c r="J9" s="285"/>
      <c r="K9" s="802"/>
      <c r="L9" s="803"/>
      <c r="M9" s="803"/>
      <c r="N9" s="803"/>
      <c r="O9" s="803"/>
      <c r="P9" s="803"/>
      <c r="Q9" s="804"/>
      <c r="R9" s="285"/>
      <c r="S9" s="285"/>
      <c r="T9" s="285"/>
    </row>
    <row r="10" spans="1:20" ht="13.5" thickBot="1" x14ac:dyDescent="0.25">
      <c r="A10" s="636"/>
      <c r="B10" s="637"/>
      <c r="C10" s="653"/>
      <c r="D10" s="653"/>
      <c r="E10" s="653"/>
      <c r="F10" s="653"/>
      <c r="G10" s="653"/>
      <c r="H10" s="653"/>
      <c r="I10" s="285"/>
      <c r="J10" s="285"/>
      <c r="K10" s="805"/>
      <c r="L10" s="806"/>
      <c r="M10" s="806"/>
      <c r="N10" s="806"/>
      <c r="O10" s="806"/>
      <c r="P10" s="806"/>
      <c r="Q10" s="807"/>
      <c r="R10" s="285"/>
      <c r="S10" s="285"/>
      <c r="T10" s="285"/>
    </row>
    <row r="11" spans="1:20" ht="37.5" customHeight="1" x14ac:dyDescent="0.2">
      <c r="A11" s="636"/>
      <c r="B11" s="637"/>
      <c r="C11" s="791" t="s">
        <v>722</v>
      </c>
      <c r="D11" s="791"/>
      <c r="E11" s="791"/>
      <c r="F11" s="791"/>
      <c r="G11" s="791"/>
      <c r="H11" s="653"/>
      <c r="I11" s="285"/>
      <c r="J11" s="285"/>
      <c r="K11" s="285"/>
      <c r="L11" s="285"/>
      <c r="M11" s="285"/>
      <c r="N11" s="285"/>
      <c r="O11" s="285"/>
      <c r="P11" s="285"/>
      <c r="Q11" s="285"/>
      <c r="R11" s="285"/>
      <c r="S11" s="285"/>
      <c r="T11" s="285"/>
    </row>
    <row r="12" spans="1:20" ht="10.5" customHeight="1" x14ac:dyDescent="0.2">
      <c r="A12" s="636"/>
      <c r="B12" s="637"/>
      <c r="C12" s="653"/>
      <c r="D12" s="653"/>
      <c r="E12" s="653"/>
      <c r="F12" s="653"/>
      <c r="G12" s="653"/>
      <c r="H12" s="653"/>
      <c r="I12" s="285"/>
      <c r="J12" s="285"/>
      <c r="K12" s="285"/>
      <c r="L12" s="285"/>
      <c r="M12" s="285"/>
      <c r="N12" s="285"/>
      <c r="O12" s="285"/>
      <c r="P12" s="285"/>
      <c r="Q12" s="285"/>
      <c r="R12" s="285"/>
      <c r="S12" s="285"/>
      <c r="T12" s="285"/>
    </row>
    <row r="13" spans="1:20" ht="18.75" customHeight="1" x14ac:dyDescent="0.2">
      <c r="A13" s="636"/>
      <c r="B13" s="637"/>
      <c r="C13" s="791" t="s">
        <v>723</v>
      </c>
      <c r="D13" s="791"/>
      <c r="E13" s="791"/>
      <c r="F13" s="791"/>
      <c r="G13" s="791"/>
      <c r="H13" s="653"/>
      <c r="I13" s="285"/>
      <c r="J13" s="285"/>
      <c r="K13" s="285"/>
      <c r="L13" s="285"/>
      <c r="M13" s="285"/>
      <c r="N13" s="285"/>
      <c r="O13" s="285"/>
      <c r="P13" s="285"/>
      <c r="Q13" s="285"/>
      <c r="R13" s="285"/>
      <c r="S13" s="285"/>
      <c r="T13" s="285"/>
    </row>
    <row r="14" spans="1:20" x14ac:dyDescent="0.2">
      <c r="A14" s="636"/>
      <c r="B14" s="637"/>
      <c r="C14" s="791" t="s">
        <v>1311</v>
      </c>
      <c r="D14" s="791"/>
      <c r="E14" s="791"/>
      <c r="F14" s="791"/>
      <c r="G14" s="791"/>
      <c r="H14" s="653"/>
      <c r="I14" s="285"/>
      <c r="J14" s="285"/>
      <c r="K14" s="285"/>
      <c r="L14" s="285"/>
      <c r="M14" s="285"/>
      <c r="N14" s="285"/>
      <c r="O14" s="285"/>
      <c r="P14" s="285"/>
      <c r="Q14" s="285"/>
      <c r="R14" s="285"/>
      <c r="S14" s="285"/>
      <c r="T14" s="211" t="s">
        <v>17</v>
      </c>
    </row>
    <row r="15" spans="1:20" x14ac:dyDescent="0.2">
      <c r="A15" s="636"/>
      <c r="B15" s="637"/>
      <c r="C15" s="653"/>
      <c r="D15" s="653"/>
      <c r="E15" s="653"/>
      <c r="F15" s="653"/>
      <c r="G15" s="653"/>
      <c r="H15" s="653"/>
      <c r="I15" s="212" t="s">
        <v>385</v>
      </c>
      <c r="J15" s="285"/>
      <c r="K15" s="285"/>
      <c r="L15" s="285"/>
      <c r="M15" s="285"/>
      <c r="N15" s="285"/>
      <c r="O15" s="285"/>
      <c r="P15" s="285"/>
      <c r="Q15" s="285"/>
      <c r="R15" s="285"/>
      <c r="S15" s="285"/>
      <c r="T15" s="285"/>
    </row>
    <row r="16" spans="1:20" x14ac:dyDescent="0.2">
      <c r="A16" s="636"/>
      <c r="B16" s="655">
        <v>1.1000000000000001</v>
      </c>
      <c r="C16" s="658" t="s">
        <v>724</v>
      </c>
      <c r="D16" s="653"/>
      <c r="E16" s="653"/>
      <c r="F16" s="653"/>
      <c r="G16" s="653"/>
      <c r="H16" s="653"/>
      <c r="I16" s="212"/>
      <c r="J16" s="285"/>
      <c r="K16" s="285"/>
      <c r="L16" s="285"/>
      <c r="M16" s="285"/>
      <c r="N16" s="285"/>
      <c r="O16" s="285"/>
      <c r="P16" s="285"/>
      <c r="Q16" s="285"/>
      <c r="R16" s="285"/>
      <c r="S16" s="285"/>
      <c r="T16" s="285"/>
    </row>
    <row r="17" spans="1:20" ht="69.75" customHeight="1" x14ac:dyDescent="0.2">
      <c r="A17" s="636"/>
      <c r="B17" s="637"/>
      <c r="C17" s="791" t="s">
        <v>725</v>
      </c>
      <c r="D17" s="791"/>
      <c r="E17" s="791"/>
      <c r="F17" s="791"/>
      <c r="G17" s="791"/>
      <c r="H17" s="653"/>
      <c r="I17" s="285"/>
      <c r="J17" s="640"/>
      <c r="K17" s="641"/>
      <c r="L17" s="641"/>
      <c r="M17" s="641"/>
      <c r="N17" s="641"/>
      <c r="O17" s="641"/>
      <c r="P17" s="641"/>
      <c r="Q17" s="641"/>
      <c r="R17" s="641"/>
      <c r="S17" s="211"/>
      <c r="T17" s="211"/>
    </row>
    <row r="18" spans="1:20" x14ac:dyDescent="0.2">
      <c r="A18" s="636"/>
      <c r="B18" s="642"/>
      <c r="C18" s="653"/>
      <c r="D18" s="653"/>
      <c r="E18" s="653"/>
      <c r="F18" s="653"/>
      <c r="G18" s="653"/>
      <c r="H18" s="653"/>
      <c r="I18" s="285"/>
      <c r="J18" s="640"/>
      <c r="K18" s="641"/>
      <c r="L18" s="641"/>
      <c r="M18" s="641"/>
      <c r="N18" s="641"/>
      <c r="O18" s="641"/>
      <c r="P18" s="641"/>
      <c r="Q18" s="641"/>
      <c r="R18" s="641"/>
      <c r="S18" s="211"/>
      <c r="T18" s="211"/>
    </row>
    <row r="19" spans="1:20" x14ac:dyDescent="0.2">
      <c r="A19" s="636"/>
      <c r="B19" s="637"/>
      <c r="C19" s="790" t="s">
        <v>726</v>
      </c>
      <c r="D19" s="790"/>
      <c r="E19" s="790"/>
      <c r="F19" s="790"/>
      <c r="G19" s="653"/>
      <c r="H19" s="653"/>
      <c r="I19" s="285"/>
      <c r="J19" s="640"/>
      <c r="K19" s="641"/>
      <c r="L19" s="641"/>
      <c r="M19" s="641"/>
      <c r="N19" s="641"/>
      <c r="O19" s="641"/>
      <c r="P19" s="641"/>
      <c r="Q19" s="641"/>
      <c r="R19" s="641"/>
      <c r="S19" s="211"/>
      <c r="T19" s="211"/>
    </row>
    <row r="20" spans="1:20" ht="57.75" customHeight="1" x14ac:dyDescent="0.2">
      <c r="A20" s="636"/>
      <c r="B20" s="637"/>
      <c r="C20" s="792" t="s">
        <v>727</v>
      </c>
      <c r="D20" s="792"/>
      <c r="E20" s="792"/>
      <c r="F20" s="792"/>
      <c r="G20" s="792"/>
      <c r="H20" s="653"/>
      <c r="I20" s="285"/>
      <c r="J20" s="640"/>
      <c r="K20" s="641"/>
      <c r="L20" s="641"/>
      <c r="M20" s="641"/>
      <c r="N20" s="641"/>
      <c r="O20" s="641"/>
      <c r="P20" s="641"/>
      <c r="Q20" s="641"/>
      <c r="R20" s="641"/>
      <c r="S20" s="211"/>
      <c r="T20" s="211"/>
    </row>
    <row r="21" spans="1:20" ht="57" customHeight="1" x14ac:dyDescent="0.2">
      <c r="A21" s="636"/>
      <c r="B21" s="637"/>
      <c r="C21" s="792" t="s">
        <v>728</v>
      </c>
      <c r="D21" s="792"/>
      <c r="E21" s="792"/>
      <c r="F21" s="792"/>
      <c r="G21" s="792"/>
      <c r="H21" s="653"/>
      <c r="I21" s="285"/>
      <c r="J21" s="640"/>
      <c r="K21" s="641"/>
      <c r="L21" s="641"/>
      <c r="M21" s="641"/>
      <c r="N21" s="641"/>
      <c r="O21" s="641"/>
      <c r="P21" s="641"/>
      <c r="Q21" s="641"/>
      <c r="R21" s="641"/>
      <c r="S21" s="211"/>
      <c r="T21" s="211"/>
    </row>
    <row r="22" spans="1:20" x14ac:dyDescent="0.2">
      <c r="A22" s="636"/>
      <c r="B22" s="637"/>
      <c r="C22" s="658"/>
      <c r="D22" s="653"/>
      <c r="E22" s="653"/>
      <c r="F22" s="653"/>
      <c r="G22" s="653"/>
      <c r="H22" s="653"/>
      <c r="I22" s="285"/>
      <c r="J22" s="640"/>
      <c r="K22" s="641"/>
      <c r="L22" s="641"/>
      <c r="M22" s="641"/>
      <c r="N22" s="641"/>
      <c r="O22" s="641"/>
      <c r="P22" s="641"/>
      <c r="Q22" s="641"/>
      <c r="R22" s="641"/>
      <c r="S22" s="211"/>
      <c r="T22" s="211"/>
    </row>
    <row r="23" spans="1:20" x14ac:dyDescent="0.2">
      <c r="A23" s="636"/>
      <c r="B23" s="637"/>
      <c r="C23" s="658" t="s">
        <v>729</v>
      </c>
      <c r="D23" s="653"/>
      <c r="E23" s="653"/>
      <c r="F23" s="653"/>
      <c r="G23" s="653"/>
      <c r="H23" s="653"/>
      <c r="I23" s="285"/>
      <c r="J23" s="640"/>
      <c r="K23" s="641"/>
      <c r="L23" s="641"/>
      <c r="M23" s="641"/>
      <c r="N23" s="641"/>
      <c r="O23" s="641"/>
      <c r="P23" s="641"/>
      <c r="Q23" s="641"/>
      <c r="R23" s="641"/>
      <c r="S23" s="211"/>
      <c r="T23" s="211"/>
    </row>
    <row r="24" spans="1:20" ht="42.75" customHeight="1" x14ac:dyDescent="0.2">
      <c r="A24" s="636"/>
      <c r="B24" s="637"/>
      <c r="C24" s="792" t="s">
        <v>730</v>
      </c>
      <c r="D24" s="792"/>
      <c r="E24" s="792"/>
      <c r="F24" s="792"/>
      <c r="G24" s="792"/>
      <c r="H24" s="653"/>
      <c r="I24" s="285"/>
      <c r="J24" s="640"/>
      <c r="K24" s="641"/>
      <c r="L24" s="641"/>
      <c r="M24" s="641"/>
      <c r="N24" s="641"/>
      <c r="O24" s="641"/>
      <c r="P24" s="641"/>
      <c r="Q24" s="641"/>
      <c r="R24" s="641"/>
      <c r="S24" s="211"/>
      <c r="T24" s="211"/>
    </row>
    <row r="25" spans="1:20" x14ac:dyDescent="0.2">
      <c r="A25" s="636"/>
      <c r="B25" s="637"/>
      <c r="C25" s="653"/>
      <c r="D25" s="653"/>
      <c r="E25" s="653"/>
      <c r="F25" s="653"/>
      <c r="G25" s="653"/>
      <c r="H25" s="653"/>
      <c r="I25" s="285"/>
      <c r="J25" s="640"/>
      <c r="K25" s="641"/>
      <c r="L25" s="641"/>
      <c r="M25" s="641"/>
      <c r="N25" s="641"/>
      <c r="O25" s="641"/>
      <c r="P25" s="641"/>
      <c r="Q25" s="641"/>
      <c r="R25" s="641"/>
      <c r="S25" s="211"/>
      <c r="T25" s="211"/>
    </row>
    <row r="26" spans="1:20" x14ac:dyDescent="0.2">
      <c r="A26" s="636"/>
      <c r="B26" s="637"/>
      <c r="C26" s="658" t="s">
        <v>731</v>
      </c>
      <c r="D26" s="653"/>
      <c r="E26" s="653"/>
      <c r="F26" s="653"/>
      <c r="G26" s="653"/>
      <c r="H26" s="653"/>
      <c r="I26" s="285"/>
      <c r="J26" s="640"/>
      <c r="K26" s="641"/>
      <c r="L26" s="641"/>
      <c r="M26" s="641"/>
      <c r="N26" s="641"/>
      <c r="O26" s="641"/>
      <c r="P26" s="641"/>
      <c r="Q26" s="641"/>
      <c r="R26" s="641"/>
      <c r="S26" s="211"/>
      <c r="T26" s="211"/>
    </row>
    <row r="27" spans="1:20" ht="55.5" customHeight="1" x14ac:dyDescent="0.2">
      <c r="A27" s="636"/>
      <c r="B27" s="637"/>
      <c r="C27" s="792" t="s">
        <v>732</v>
      </c>
      <c r="D27" s="792"/>
      <c r="E27" s="792"/>
      <c r="F27" s="792"/>
      <c r="G27" s="792"/>
      <c r="H27" s="653"/>
      <c r="I27" s="285"/>
      <c r="J27" s="640"/>
      <c r="K27" s="641"/>
      <c r="L27" s="641"/>
      <c r="M27" s="641"/>
      <c r="N27" s="641"/>
      <c r="O27" s="641"/>
      <c r="P27" s="641"/>
      <c r="Q27" s="641"/>
      <c r="R27" s="641"/>
      <c r="S27" s="211"/>
      <c r="T27" s="211"/>
    </row>
    <row r="28" spans="1:20" x14ac:dyDescent="0.2">
      <c r="A28" s="636"/>
      <c r="B28" s="637"/>
      <c r="C28" s="643"/>
      <c r="D28" s="643"/>
      <c r="E28" s="643"/>
      <c r="F28" s="643"/>
      <c r="G28" s="643"/>
      <c r="H28" s="653"/>
      <c r="I28" s="285"/>
      <c r="J28" s="640"/>
      <c r="K28" s="641"/>
      <c r="L28" s="641"/>
      <c r="M28" s="641"/>
      <c r="N28" s="641"/>
      <c r="O28" s="641"/>
      <c r="P28" s="641"/>
      <c r="Q28" s="641"/>
      <c r="R28" s="641"/>
      <c r="S28" s="211"/>
      <c r="T28" s="211"/>
    </row>
    <row r="29" spans="1:20" ht="70.5" customHeight="1" x14ac:dyDescent="0.2">
      <c r="A29" s="636"/>
      <c r="B29" s="637"/>
      <c r="C29" s="792" t="s">
        <v>733</v>
      </c>
      <c r="D29" s="792"/>
      <c r="E29" s="792"/>
      <c r="F29" s="792"/>
      <c r="G29" s="792"/>
      <c r="H29" s="653"/>
      <c r="I29" s="285"/>
      <c r="J29" s="640"/>
      <c r="K29" s="641"/>
      <c r="L29" s="641"/>
      <c r="M29" s="641"/>
      <c r="N29" s="641"/>
      <c r="O29" s="641"/>
      <c r="P29" s="641"/>
      <c r="Q29" s="641"/>
      <c r="R29" s="641"/>
      <c r="S29" s="211"/>
      <c r="T29" s="211"/>
    </row>
    <row r="30" spans="1:20" x14ac:dyDescent="0.2">
      <c r="A30" s="636"/>
      <c r="B30" s="637"/>
      <c r="C30" s="643"/>
      <c r="D30" s="643"/>
      <c r="E30" s="643"/>
      <c r="F30" s="643"/>
      <c r="G30" s="643"/>
      <c r="H30" s="653"/>
      <c r="I30" s="285"/>
      <c r="J30" s="640"/>
      <c r="K30" s="641"/>
      <c r="L30" s="641"/>
      <c r="M30" s="641"/>
      <c r="N30" s="641"/>
      <c r="O30" s="641"/>
      <c r="P30" s="641"/>
      <c r="Q30" s="641"/>
      <c r="R30" s="641"/>
      <c r="S30" s="211"/>
      <c r="T30" s="211"/>
    </row>
    <row r="31" spans="1:20" ht="13.5" thickBot="1" x14ac:dyDescent="0.25">
      <c r="A31" s="636"/>
      <c r="B31" s="637"/>
      <c r="C31" s="790" t="s">
        <v>734</v>
      </c>
      <c r="D31" s="790"/>
      <c r="E31" s="790"/>
      <c r="F31" s="790"/>
      <c r="G31" s="790"/>
      <c r="H31" s="653"/>
      <c r="I31" s="285"/>
      <c r="J31" s="640"/>
      <c r="K31" s="641"/>
      <c r="L31" s="641"/>
      <c r="M31" s="641"/>
      <c r="N31" s="641"/>
      <c r="O31" s="641"/>
      <c r="P31" s="641"/>
      <c r="Q31" s="641"/>
      <c r="R31" s="641"/>
      <c r="S31" s="211"/>
      <c r="T31" s="211"/>
    </row>
    <row r="32" spans="1:20" ht="29.25" customHeight="1" x14ac:dyDescent="0.2">
      <c r="A32" s="636"/>
      <c r="B32" s="637"/>
      <c r="C32" s="792" t="s">
        <v>735</v>
      </c>
      <c r="D32" s="792"/>
      <c r="E32" s="792"/>
      <c r="F32" s="792"/>
      <c r="G32" s="792"/>
      <c r="H32" s="653"/>
      <c r="I32" s="285"/>
      <c r="J32" s="644"/>
      <c r="K32" s="645"/>
      <c r="L32" s="645"/>
      <c r="M32" s="645"/>
      <c r="N32" s="645"/>
      <c r="O32" s="646"/>
      <c r="P32" s="647"/>
      <c r="Q32" s="647"/>
      <c r="R32" s="641"/>
      <c r="S32" s="211"/>
      <c r="T32" s="211"/>
    </row>
    <row r="33" spans="1:20" ht="15" customHeight="1" x14ac:dyDescent="0.2">
      <c r="A33" s="636"/>
      <c r="B33" s="637"/>
      <c r="C33" s="650" t="s">
        <v>1224</v>
      </c>
      <c r="D33" s="643"/>
      <c r="E33" s="643"/>
      <c r="F33" s="643"/>
      <c r="G33" s="643"/>
      <c r="H33" s="653"/>
      <c r="I33" s="285"/>
      <c r="J33" s="648"/>
      <c r="K33" s="647"/>
      <c r="L33" s="647"/>
      <c r="M33" s="647"/>
      <c r="N33" s="647"/>
      <c r="O33" s="649"/>
      <c r="P33" s="647"/>
      <c r="Q33" s="647"/>
      <c r="R33" s="641"/>
      <c r="S33" s="211"/>
      <c r="T33" s="211"/>
    </row>
    <row r="34" spans="1:20" ht="17.25" customHeight="1" x14ac:dyDescent="0.2">
      <c r="A34" s="636"/>
      <c r="B34" s="637"/>
      <c r="C34" s="792" t="s">
        <v>1225</v>
      </c>
      <c r="D34" s="792"/>
      <c r="E34" s="792"/>
      <c r="F34" s="792"/>
      <c r="G34" s="792"/>
      <c r="H34" s="653"/>
      <c r="I34" s="285"/>
      <c r="J34" s="648"/>
      <c r="K34" s="647"/>
      <c r="L34" s="647"/>
      <c r="M34" s="647"/>
      <c r="N34" s="647"/>
      <c r="O34" s="649"/>
      <c r="P34" s="647"/>
      <c r="Q34" s="647"/>
      <c r="R34" s="641"/>
      <c r="S34" s="211"/>
      <c r="T34" s="211"/>
    </row>
    <row r="35" spans="1:20" ht="12.75" customHeight="1" x14ac:dyDescent="0.2">
      <c r="A35" s="636"/>
      <c r="B35" s="637"/>
      <c r="C35" s="653"/>
      <c r="D35" s="653"/>
      <c r="E35" s="653"/>
      <c r="F35" s="653"/>
      <c r="G35" s="653"/>
      <c r="H35" s="653"/>
      <c r="I35" s="285"/>
      <c r="J35" s="648"/>
      <c r="K35" s="647"/>
      <c r="L35" s="647"/>
      <c r="M35" s="647"/>
      <c r="N35" s="647"/>
      <c r="O35" s="649"/>
      <c r="P35" s="647"/>
      <c r="Q35" s="647"/>
      <c r="R35" s="641"/>
      <c r="S35" s="211"/>
      <c r="T35" s="211"/>
    </row>
    <row r="36" spans="1:20" x14ac:dyDescent="0.2">
      <c r="A36" s="636"/>
      <c r="B36" s="637">
        <v>1.2000000000000002</v>
      </c>
      <c r="C36" s="658" t="s">
        <v>239</v>
      </c>
      <c r="D36" s="653"/>
      <c r="E36" s="653"/>
      <c r="F36" s="653"/>
      <c r="G36" s="653"/>
      <c r="H36" s="653"/>
      <c r="I36" s="212"/>
      <c r="J36" s="648"/>
      <c r="K36" s="647"/>
      <c r="L36" s="647"/>
      <c r="M36" s="647"/>
      <c r="N36" s="647"/>
      <c r="O36" s="649"/>
      <c r="P36" s="647"/>
      <c r="Q36" s="647"/>
      <c r="R36" s="641"/>
      <c r="S36" s="211"/>
      <c r="T36" s="211"/>
    </row>
    <row r="37" spans="1:20" ht="43.5" customHeight="1" x14ac:dyDescent="0.2">
      <c r="A37" s="636"/>
      <c r="B37" s="637"/>
      <c r="C37" s="791" t="s">
        <v>736</v>
      </c>
      <c r="D37" s="791"/>
      <c r="E37" s="791"/>
      <c r="F37" s="791"/>
      <c r="G37" s="791"/>
      <c r="H37" s="653"/>
      <c r="I37" s="285"/>
      <c r="J37" s="285"/>
      <c r="K37" s="285"/>
      <c r="L37" s="285"/>
      <c r="M37" s="285"/>
      <c r="N37" s="285"/>
      <c r="O37" s="285"/>
      <c r="P37" s="285"/>
      <c r="Q37" s="285"/>
      <c r="R37" s="285"/>
      <c r="S37" s="285"/>
      <c r="T37" s="285"/>
    </row>
    <row r="38" spans="1:20" ht="17.25" customHeight="1" x14ac:dyDescent="0.2">
      <c r="A38" s="636"/>
      <c r="B38" s="637"/>
      <c r="C38" s="792" t="s">
        <v>737</v>
      </c>
      <c r="D38" s="792"/>
      <c r="E38" s="792"/>
      <c r="F38" s="792"/>
      <c r="G38" s="792"/>
      <c r="H38" s="653"/>
      <c r="I38" s="212" t="s">
        <v>385</v>
      </c>
      <c r="J38" s="285"/>
      <c r="K38" s="285"/>
      <c r="L38" s="285"/>
      <c r="M38" s="285"/>
      <c r="N38" s="285"/>
      <c r="O38" s="285"/>
      <c r="P38" s="285"/>
      <c r="Q38" s="285"/>
      <c r="R38" s="285"/>
      <c r="S38" s="285"/>
      <c r="T38" s="285"/>
    </row>
    <row r="39" spans="1:20" ht="26.25" customHeight="1" x14ac:dyDescent="0.2">
      <c r="A39" s="651"/>
      <c r="B39" s="651"/>
      <c r="C39" s="794" t="s">
        <v>834</v>
      </c>
      <c r="D39" s="792"/>
      <c r="E39" s="792"/>
      <c r="F39" s="792"/>
      <c r="G39" s="792"/>
      <c r="H39" s="653"/>
      <c r="I39" s="212"/>
      <c r="J39" s="285"/>
      <c r="K39" s="285"/>
      <c r="L39" s="285"/>
      <c r="M39" s="285"/>
      <c r="N39" s="285"/>
      <c r="O39" s="285"/>
      <c r="P39" s="285"/>
      <c r="Q39" s="285"/>
      <c r="R39" s="285"/>
      <c r="S39" s="285"/>
      <c r="T39" s="285"/>
    </row>
    <row r="40" spans="1:20" ht="13.5" customHeight="1" x14ac:dyDescent="0.2">
      <c r="A40" s="636"/>
      <c r="B40" s="651"/>
      <c r="C40" s="794" t="s">
        <v>1490</v>
      </c>
      <c r="D40" s="792"/>
      <c r="E40" s="792"/>
      <c r="F40" s="792"/>
      <c r="G40" s="792"/>
      <c r="H40" s="653"/>
      <c r="I40" s="212"/>
      <c r="J40" s="285"/>
      <c r="K40" s="285"/>
      <c r="L40" s="285"/>
      <c r="M40" s="285"/>
      <c r="N40" s="285"/>
      <c r="O40" s="285"/>
      <c r="P40" s="285"/>
      <c r="Q40" s="285"/>
      <c r="R40" s="285"/>
      <c r="S40" s="285"/>
      <c r="T40" s="285"/>
    </row>
    <row r="41" spans="1:20" x14ac:dyDescent="0.2">
      <c r="A41" s="636"/>
      <c r="B41" s="655">
        <v>1.2000000000000002</v>
      </c>
      <c r="C41" s="658" t="s">
        <v>738</v>
      </c>
      <c r="D41" s="653"/>
      <c r="E41" s="653"/>
      <c r="F41" s="653"/>
      <c r="G41" s="653"/>
      <c r="H41" s="653"/>
      <c r="I41" s="212"/>
      <c r="J41" s="285"/>
      <c r="K41" s="285"/>
      <c r="L41" s="285"/>
      <c r="M41" s="285"/>
      <c r="N41" s="285"/>
      <c r="O41" s="285"/>
      <c r="P41" s="285"/>
      <c r="Q41" s="285"/>
      <c r="R41" s="285"/>
      <c r="S41" s="285"/>
      <c r="T41" s="285"/>
    </row>
    <row r="42" spans="1:20" x14ac:dyDescent="0.2">
      <c r="A42" s="636"/>
      <c r="B42" s="637"/>
      <c r="C42" s="791" t="s">
        <v>1312</v>
      </c>
      <c r="D42" s="791"/>
      <c r="E42" s="791"/>
      <c r="F42" s="791"/>
      <c r="G42" s="791"/>
      <c r="H42" s="653"/>
      <c r="I42" s="285"/>
      <c r="J42" s="285"/>
      <c r="K42" s="285"/>
      <c r="L42" s="285"/>
      <c r="M42" s="285"/>
      <c r="N42" s="285"/>
      <c r="O42" s="285"/>
      <c r="P42" s="285"/>
      <c r="Q42" s="285"/>
      <c r="R42" s="285"/>
      <c r="S42" s="285"/>
      <c r="T42" s="285"/>
    </row>
    <row r="43" spans="1:20" ht="42" customHeight="1" x14ac:dyDescent="0.2">
      <c r="A43" s="636"/>
      <c r="B43" s="637"/>
      <c r="C43" s="791" t="s">
        <v>739</v>
      </c>
      <c r="D43" s="791"/>
      <c r="E43" s="791"/>
      <c r="F43" s="791"/>
      <c r="G43" s="791"/>
      <c r="H43" s="653"/>
      <c r="I43" s="285"/>
      <c r="J43" s="285"/>
      <c r="K43" s="285"/>
      <c r="L43" s="285"/>
      <c r="M43" s="285"/>
      <c r="N43" s="285"/>
      <c r="O43" s="285"/>
      <c r="P43" s="285"/>
      <c r="Q43" s="285"/>
      <c r="R43" s="285"/>
      <c r="S43" s="285"/>
      <c r="T43" s="211" t="s">
        <v>537</v>
      </c>
    </row>
    <row r="44" spans="1:20" x14ac:dyDescent="0.2">
      <c r="A44" s="636"/>
      <c r="B44" s="637"/>
      <c r="C44" s="653"/>
      <c r="D44" s="653"/>
      <c r="E44" s="653"/>
      <c r="F44" s="653"/>
      <c r="G44" s="653"/>
      <c r="H44" s="653"/>
      <c r="I44" s="285"/>
      <c r="J44" s="285"/>
      <c r="K44" s="285"/>
      <c r="L44" s="285"/>
      <c r="M44" s="285"/>
      <c r="N44" s="285"/>
      <c r="O44" s="285"/>
      <c r="P44" s="285"/>
      <c r="Q44" s="285"/>
      <c r="R44" s="285"/>
      <c r="S44" s="285"/>
      <c r="T44" s="211"/>
    </row>
    <row r="45" spans="1:20" ht="12.75" customHeight="1" x14ac:dyDescent="0.2">
      <c r="A45" s="636"/>
      <c r="B45" s="637"/>
      <c r="C45" s="791" t="s">
        <v>740</v>
      </c>
      <c r="D45" s="791"/>
      <c r="E45" s="791"/>
      <c r="F45" s="791"/>
      <c r="G45" s="791"/>
      <c r="H45" s="653"/>
      <c r="I45" s="285"/>
      <c r="J45" s="285"/>
      <c r="K45" s="285"/>
      <c r="L45" s="285"/>
      <c r="M45" s="285"/>
      <c r="N45" s="285"/>
      <c r="O45" s="285"/>
      <c r="P45" s="285"/>
      <c r="Q45" s="285"/>
      <c r="R45" s="285"/>
      <c r="S45" s="285"/>
      <c r="T45" s="285"/>
    </row>
    <row r="46" spans="1:20" ht="12.75" customHeight="1" x14ac:dyDescent="0.2">
      <c r="A46" s="636"/>
      <c r="B46" s="637"/>
      <c r="C46" s="653"/>
      <c r="D46" s="653"/>
      <c r="E46" s="653"/>
      <c r="F46" s="653"/>
      <c r="G46" s="653"/>
      <c r="H46" s="653"/>
      <c r="I46" s="285"/>
      <c r="J46" s="285"/>
      <c r="K46" s="285"/>
      <c r="L46" s="285"/>
      <c r="M46" s="285"/>
      <c r="N46" s="285"/>
      <c r="O46" s="285"/>
      <c r="P46" s="285"/>
      <c r="Q46" s="285"/>
      <c r="R46" s="285"/>
      <c r="S46" s="285"/>
      <c r="T46" s="285"/>
    </row>
    <row r="47" spans="1:20" ht="56.25" customHeight="1" x14ac:dyDescent="0.2">
      <c r="A47" s="636"/>
      <c r="B47" s="637"/>
      <c r="C47" s="792" t="s">
        <v>741</v>
      </c>
      <c r="D47" s="792"/>
      <c r="E47" s="792"/>
      <c r="F47" s="792"/>
      <c r="G47" s="792"/>
      <c r="H47" s="653"/>
      <c r="I47" s="285"/>
      <c r="J47" s="285"/>
      <c r="K47" s="285"/>
      <c r="L47" s="285"/>
      <c r="M47" s="285"/>
      <c r="N47" s="285"/>
      <c r="O47" s="285"/>
      <c r="P47" s="285"/>
      <c r="Q47" s="285"/>
      <c r="R47" s="285"/>
      <c r="S47" s="285"/>
      <c r="T47" s="285"/>
    </row>
    <row r="48" spans="1:20" x14ac:dyDescent="0.2">
      <c r="A48" s="636"/>
      <c r="B48" s="637"/>
      <c r="C48" s="643"/>
      <c r="D48" s="643"/>
      <c r="E48" s="643"/>
      <c r="F48" s="643"/>
      <c r="G48" s="643"/>
      <c r="H48" s="653"/>
      <c r="I48" s="285"/>
      <c r="J48" s="285"/>
      <c r="K48" s="285"/>
      <c r="L48" s="285"/>
      <c r="M48" s="285"/>
      <c r="N48" s="285"/>
      <c r="O48" s="285"/>
      <c r="P48" s="285"/>
      <c r="Q48" s="285"/>
      <c r="R48" s="285"/>
      <c r="S48" s="285"/>
      <c r="T48" s="285"/>
    </row>
    <row r="49" spans="1:20" ht="42" customHeight="1" x14ac:dyDescent="0.2">
      <c r="A49" s="636"/>
      <c r="B49" s="637"/>
      <c r="C49" s="792" t="s">
        <v>1313</v>
      </c>
      <c r="D49" s="792"/>
      <c r="E49" s="792"/>
      <c r="F49" s="792"/>
      <c r="G49" s="792"/>
      <c r="H49" s="653"/>
      <c r="I49" s="285"/>
      <c r="J49" s="285"/>
      <c r="K49" s="285"/>
      <c r="L49" s="285"/>
      <c r="M49" s="285"/>
      <c r="N49" s="285"/>
      <c r="O49" s="285"/>
      <c r="P49" s="285"/>
      <c r="Q49" s="285"/>
      <c r="R49" s="285"/>
      <c r="S49" s="285"/>
      <c r="T49" s="285"/>
    </row>
    <row r="50" spans="1:20" x14ac:dyDescent="0.2">
      <c r="A50" s="636"/>
      <c r="B50" s="637"/>
      <c r="C50" s="643"/>
      <c r="D50" s="643"/>
      <c r="E50" s="643"/>
      <c r="F50" s="643"/>
      <c r="G50" s="643"/>
      <c r="H50" s="653"/>
      <c r="I50" s="285"/>
      <c r="J50" s="285"/>
      <c r="K50" s="285"/>
      <c r="L50" s="285"/>
      <c r="M50" s="285"/>
      <c r="N50" s="285"/>
      <c r="O50" s="285"/>
      <c r="P50" s="285"/>
      <c r="Q50" s="285"/>
      <c r="R50" s="285"/>
      <c r="S50" s="285"/>
      <c r="T50" s="285"/>
    </row>
    <row r="51" spans="1:20" ht="53.25" customHeight="1" x14ac:dyDescent="0.2">
      <c r="A51" s="636"/>
      <c r="B51" s="637"/>
      <c r="C51" s="792" t="s">
        <v>742</v>
      </c>
      <c r="D51" s="792"/>
      <c r="E51" s="792"/>
      <c r="F51" s="792"/>
      <c r="G51" s="792"/>
      <c r="H51" s="653"/>
      <c r="I51" s="654"/>
      <c r="J51" s="648"/>
      <c r="K51" s="647"/>
      <c r="L51" s="647"/>
      <c r="M51" s="647"/>
      <c r="N51" s="647"/>
      <c r="O51" s="649"/>
      <c r="P51" s="641"/>
      <c r="Q51" s="641"/>
      <c r="R51" s="641"/>
      <c r="S51" s="211"/>
      <c r="T51" s="211"/>
    </row>
    <row r="52" spans="1:20" x14ac:dyDescent="0.2">
      <c r="A52" s="636"/>
      <c r="B52" s="637"/>
      <c r="C52" s="643"/>
      <c r="D52" s="643"/>
      <c r="E52" s="643"/>
      <c r="F52" s="643"/>
      <c r="G52" s="643"/>
      <c r="H52" s="653"/>
      <c r="I52" s="654"/>
      <c r="J52" s="647"/>
      <c r="K52" s="647"/>
      <c r="L52" s="647"/>
      <c r="M52" s="647"/>
      <c r="N52" s="647"/>
      <c r="O52" s="647"/>
      <c r="P52" s="641"/>
      <c r="Q52" s="641"/>
      <c r="R52" s="641"/>
      <c r="S52" s="211"/>
      <c r="T52" s="211"/>
    </row>
    <row r="53" spans="1:20" ht="54.75" customHeight="1" x14ac:dyDescent="0.2">
      <c r="A53" s="636"/>
      <c r="B53" s="637"/>
      <c r="C53" s="792" t="s">
        <v>743</v>
      </c>
      <c r="D53" s="792"/>
      <c r="E53" s="792"/>
      <c r="F53" s="792"/>
      <c r="G53" s="792"/>
      <c r="H53" s="653"/>
      <c r="I53" s="218"/>
      <c r="J53" s="640"/>
      <c r="K53" s="641"/>
      <c r="L53" s="641"/>
      <c r="M53" s="641"/>
      <c r="N53" s="641"/>
      <c r="O53" s="641"/>
      <c r="P53" s="641"/>
      <c r="Q53" s="641"/>
      <c r="R53" s="641"/>
      <c r="S53" s="211"/>
      <c r="T53" s="211"/>
    </row>
    <row r="54" spans="1:20" x14ac:dyDescent="0.2">
      <c r="A54" s="636"/>
      <c r="B54" s="637"/>
      <c r="C54" s="643"/>
      <c r="D54" s="643"/>
      <c r="E54" s="643"/>
      <c r="F54" s="643"/>
      <c r="G54" s="643"/>
      <c r="H54" s="653"/>
      <c r="I54" s="218"/>
      <c r="J54" s="640"/>
      <c r="K54" s="641"/>
      <c r="L54" s="641"/>
      <c r="M54" s="641"/>
      <c r="N54" s="641"/>
      <c r="O54" s="641"/>
      <c r="P54" s="641"/>
      <c r="Q54" s="641"/>
      <c r="R54" s="641"/>
      <c r="S54" s="211"/>
      <c r="T54" s="211"/>
    </row>
    <row r="55" spans="1:20" ht="28.5" customHeight="1" x14ac:dyDescent="0.2">
      <c r="A55" s="636"/>
      <c r="B55" s="637"/>
      <c r="C55" s="792" t="s">
        <v>744</v>
      </c>
      <c r="D55" s="792"/>
      <c r="E55" s="792"/>
      <c r="F55" s="792"/>
      <c r="G55" s="792"/>
      <c r="H55" s="653"/>
      <c r="I55" s="218"/>
      <c r="J55" s="640"/>
      <c r="K55" s="641"/>
      <c r="L55" s="641"/>
      <c r="M55" s="641"/>
      <c r="N55" s="641"/>
      <c r="O55" s="641"/>
      <c r="P55" s="641"/>
      <c r="Q55" s="641"/>
      <c r="R55" s="641"/>
      <c r="S55" s="211"/>
      <c r="T55" s="211"/>
    </row>
    <row r="56" spans="1:20" x14ac:dyDescent="0.2">
      <c r="A56" s="636"/>
      <c r="B56" s="637"/>
      <c r="C56" s="643"/>
      <c r="D56" s="643"/>
      <c r="E56" s="643"/>
      <c r="F56" s="643"/>
      <c r="G56" s="643"/>
      <c r="H56" s="653"/>
      <c r="I56" s="218"/>
      <c r="J56" s="640"/>
      <c r="K56" s="641"/>
      <c r="L56" s="641"/>
      <c r="M56" s="641"/>
      <c r="N56" s="641"/>
      <c r="O56" s="641"/>
      <c r="P56" s="641"/>
      <c r="Q56" s="641"/>
      <c r="R56" s="641"/>
      <c r="S56" s="211"/>
      <c r="T56" s="211"/>
    </row>
    <row r="57" spans="1:20" x14ac:dyDescent="0.2">
      <c r="A57" s="636"/>
      <c r="B57" s="637"/>
      <c r="C57" s="792" t="s">
        <v>745</v>
      </c>
      <c r="D57" s="792"/>
      <c r="E57" s="792"/>
      <c r="F57" s="792"/>
      <c r="G57" s="792"/>
      <c r="H57" s="653"/>
      <c r="I57" s="218"/>
      <c r="J57" s="640"/>
      <c r="K57" s="641"/>
      <c r="L57" s="641"/>
      <c r="M57" s="641"/>
      <c r="N57" s="641"/>
      <c r="O57" s="641"/>
      <c r="P57" s="641"/>
      <c r="Q57" s="641"/>
      <c r="R57" s="641"/>
      <c r="S57" s="211"/>
      <c r="T57" s="211"/>
    </row>
    <row r="58" spans="1:20" ht="25.5" customHeight="1" x14ac:dyDescent="0.2">
      <c r="A58" s="636"/>
      <c r="B58" s="637"/>
      <c r="C58" s="792" t="s">
        <v>746</v>
      </c>
      <c r="D58" s="792"/>
      <c r="E58" s="792"/>
      <c r="F58" s="792"/>
      <c r="G58" s="792"/>
      <c r="H58" s="653"/>
      <c r="I58" s="218"/>
      <c r="J58" s="640"/>
      <c r="K58" s="641"/>
      <c r="L58" s="641"/>
      <c r="M58" s="641"/>
      <c r="N58" s="641"/>
      <c r="O58" s="641"/>
      <c r="P58" s="641"/>
      <c r="Q58" s="641"/>
      <c r="R58" s="641"/>
      <c r="S58" s="211"/>
      <c r="T58" s="211"/>
    </row>
    <row r="59" spans="1:20" x14ac:dyDescent="0.2">
      <c r="A59" s="636"/>
      <c r="B59" s="637"/>
      <c r="C59" s="790" t="s">
        <v>747</v>
      </c>
      <c r="D59" s="790"/>
      <c r="E59" s="790"/>
      <c r="F59" s="790"/>
      <c r="G59" s="790"/>
      <c r="H59" s="653"/>
      <c r="I59" s="212"/>
      <c r="J59" s="640"/>
      <c r="K59" s="641"/>
      <c r="L59" s="641"/>
      <c r="M59" s="641"/>
      <c r="N59" s="641"/>
      <c r="O59" s="641"/>
      <c r="P59" s="641"/>
      <c r="Q59" s="641"/>
      <c r="R59" s="641"/>
      <c r="S59" s="211"/>
      <c r="T59" s="211"/>
    </row>
    <row r="60" spans="1:20" ht="27" customHeight="1" x14ac:dyDescent="0.2">
      <c r="A60" s="636"/>
      <c r="B60" s="637"/>
      <c r="C60" s="792" t="s">
        <v>748</v>
      </c>
      <c r="D60" s="792"/>
      <c r="E60" s="792"/>
      <c r="F60" s="792"/>
      <c r="G60" s="792"/>
      <c r="H60" s="653"/>
      <c r="I60" s="212"/>
      <c r="J60" s="640"/>
      <c r="K60" s="641"/>
      <c r="L60" s="641"/>
      <c r="M60" s="641"/>
      <c r="N60" s="641"/>
      <c r="O60" s="641"/>
      <c r="P60" s="641"/>
      <c r="Q60" s="641"/>
      <c r="R60" s="641"/>
      <c r="S60" s="211"/>
      <c r="T60" s="211"/>
    </row>
    <row r="61" spans="1:20" x14ac:dyDescent="0.2">
      <c r="A61" s="636"/>
      <c r="B61" s="637"/>
      <c r="C61" s="643"/>
      <c r="D61" s="643"/>
      <c r="E61" s="643"/>
      <c r="F61" s="643"/>
      <c r="G61" s="643"/>
      <c r="H61" s="653"/>
      <c r="I61" s="212"/>
      <c r="J61" s="640"/>
      <c r="K61" s="641"/>
      <c r="L61" s="641"/>
      <c r="M61" s="641"/>
      <c r="N61" s="641"/>
      <c r="O61" s="641"/>
      <c r="P61" s="641"/>
      <c r="Q61" s="641"/>
      <c r="R61" s="641"/>
      <c r="S61" s="211"/>
      <c r="T61" s="211"/>
    </row>
    <row r="62" spans="1:20" ht="43.5" customHeight="1" x14ac:dyDescent="0.2">
      <c r="A62" s="636"/>
      <c r="B62" s="637"/>
      <c r="C62" s="792" t="s">
        <v>749</v>
      </c>
      <c r="D62" s="792"/>
      <c r="E62" s="792"/>
      <c r="F62" s="792"/>
      <c r="G62" s="792"/>
      <c r="H62" s="653"/>
      <c r="I62" s="218"/>
      <c r="J62" s="640"/>
      <c r="K62" s="641"/>
      <c r="L62" s="641"/>
      <c r="M62" s="641"/>
      <c r="N62" s="641"/>
      <c r="O62" s="641"/>
      <c r="P62" s="641"/>
      <c r="Q62" s="641"/>
      <c r="R62" s="641"/>
      <c r="S62" s="211"/>
      <c r="T62" s="211"/>
    </row>
    <row r="63" spans="1:20" x14ac:dyDescent="0.2">
      <c r="A63" s="636"/>
      <c r="B63" s="637"/>
      <c r="C63" s="791"/>
      <c r="D63" s="791"/>
      <c r="E63" s="791"/>
      <c r="F63" s="791"/>
      <c r="G63" s="791"/>
      <c r="H63" s="653"/>
      <c r="I63" s="218"/>
      <c r="J63" s="640"/>
      <c r="K63" s="641"/>
      <c r="L63" s="641"/>
      <c r="M63" s="641"/>
      <c r="N63" s="641"/>
      <c r="O63" s="641"/>
      <c r="P63" s="641"/>
      <c r="Q63" s="641"/>
      <c r="R63" s="641"/>
      <c r="S63" s="211"/>
      <c r="T63" s="211"/>
    </row>
    <row r="64" spans="1:20" x14ac:dyDescent="0.2">
      <c r="A64" s="636"/>
      <c r="B64" s="637"/>
      <c r="C64" s="790" t="s">
        <v>750</v>
      </c>
      <c r="D64" s="791"/>
      <c r="E64" s="791"/>
      <c r="F64" s="791"/>
      <c r="G64" s="791"/>
      <c r="H64" s="653"/>
      <c r="I64" s="218"/>
      <c r="J64" s="640"/>
      <c r="K64" s="641"/>
      <c r="L64" s="641"/>
      <c r="M64" s="641"/>
      <c r="N64" s="641"/>
      <c r="O64" s="641"/>
      <c r="P64" s="641"/>
      <c r="Q64" s="641"/>
      <c r="R64" s="641"/>
      <c r="S64" s="211"/>
      <c r="T64" s="211"/>
    </row>
    <row r="65" spans="1:20" ht="30" customHeight="1" x14ac:dyDescent="0.2">
      <c r="A65" s="636"/>
      <c r="B65" s="637"/>
      <c r="C65" s="792" t="s">
        <v>751</v>
      </c>
      <c r="D65" s="792"/>
      <c r="E65" s="792"/>
      <c r="F65" s="792"/>
      <c r="G65" s="792"/>
      <c r="H65" s="653"/>
      <c r="I65" s="218"/>
      <c r="J65" s="640"/>
      <c r="K65" s="641"/>
      <c r="L65" s="641"/>
      <c r="M65" s="641"/>
      <c r="N65" s="641"/>
      <c r="O65" s="641"/>
      <c r="P65" s="641"/>
      <c r="Q65" s="641"/>
      <c r="R65" s="641"/>
      <c r="S65" s="211"/>
      <c r="T65" s="211"/>
    </row>
    <row r="66" spans="1:20" x14ac:dyDescent="0.2">
      <c r="A66" s="636"/>
      <c r="B66" s="637"/>
      <c r="C66" s="643"/>
      <c r="D66" s="643"/>
      <c r="E66" s="643"/>
      <c r="F66" s="643"/>
      <c r="G66" s="643"/>
      <c r="H66" s="653"/>
      <c r="I66" s="218"/>
      <c r="J66" s="640"/>
      <c r="K66" s="641"/>
      <c r="L66" s="641"/>
      <c r="M66" s="641"/>
      <c r="N66" s="641"/>
      <c r="O66" s="641"/>
      <c r="P66" s="641"/>
      <c r="Q66" s="641"/>
      <c r="R66" s="641"/>
      <c r="S66" s="211"/>
      <c r="T66" s="211"/>
    </row>
    <row r="67" spans="1:20" x14ac:dyDescent="0.2">
      <c r="A67" s="636"/>
      <c r="B67" s="637"/>
      <c r="C67" s="791" t="s">
        <v>752</v>
      </c>
      <c r="D67" s="791"/>
      <c r="E67" s="791"/>
      <c r="F67" s="791"/>
      <c r="G67" s="791"/>
      <c r="H67" s="653"/>
      <c r="I67" s="218"/>
      <c r="J67" s="640"/>
      <c r="K67" s="641"/>
      <c r="L67" s="641"/>
      <c r="M67" s="641"/>
      <c r="N67" s="641"/>
      <c r="O67" s="641"/>
      <c r="P67" s="641"/>
      <c r="Q67" s="641"/>
      <c r="R67" s="641"/>
      <c r="S67" s="211"/>
      <c r="T67" s="211"/>
    </row>
    <row r="68" spans="1:20" x14ac:dyDescent="0.2">
      <c r="A68" s="636"/>
      <c r="B68" s="637"/>
      <c r="C68" s="653"/>
      <c r="D68" s="653"/>
      <c r="E68" s="653"/>
      <c r="F68" s="653"/>
      <c r="G68" s="653"/>
      <c r="H68" s="653"/>
      <c r="I68" s="218"/>
      <c r="J68" s="640"/>
      <c r="K68" s="641"/>
      <c r="L68" s="641"/>
      <c r="M68" s="641"/>
      <c r="N68" s="641"/>
      <c r="O68" s="641"/>
      <c r="P68" s="641"/>
      <c r="Q68" s="641"/>
      <c r="R68" s="641"/>
      <c r="S68" s="211"/>
      <c r="T68" s="211"/>
    </row>
    <row r="69" spans="1:20" ht="69" customHeight="1" x14ac:dyDescent="0.2">
      <c r="A69" s="636"/>
      <c r="B69" s="637"/>
      <c r="C69" s="792" t="s">
        <v>753</v>
      </c>
      <c r="D69" s="792"/>
      <c r="E69" s="792"/>
      <c r="F69" s="792"/>
      <c r="G69" s="792"/>
      <c r="H69" s="653"/>
      <c r="I69" s="218"/>
      <c r="J69" s="640"/>
      <c r="K69" s="641"/>
      <c r="L69" s="641"/>
      <c r="M69" s="641"/>
      <c r="N69" s="641"/>
      <c r="O69" s="641"/>
      <c r="P69" s="641"/>
      <c r="Q69" s="641"/>
      <c r="R69" s="641"/>
      <c r="S69" s="211"/>
      <c r="T69" s="211"/>
    </row>
    <row r="70" spans="1:20" x14ac:dyDescent="0.2">
      <c r="A70" s="636"/>
      <c r="B70" s="637"/>
      <c r="C70" s="643"/>
      <c r="D70" s="643"/>
      <c r="E70" s="643"/>
      <c r="F70" s="643"/>
      <c r="G70" s="643"/>
      <c r="H70" s="653"/>
      <c r="I70" s="218"/>
      <c r="J70" s="640"/>
      <c r="K70" s="641"/>
      <c r="L70" s="641"/>
      <c r="M70" s="641"/>
      <c r="N70" s="641"/>
      <c r="O70" s="641"/>
      <c r="P70" s="641"/>
      <c r="Q70" s="641"/>
      <c r="R70" s="641"/>
      <c r="S70" s="211"/>
      <c r="T70" s="211"/>
    </row>
    <row r="71" spans="1:20" x14ac:dyDescent="0.2">
      <c r="A71" s="636"/>
      <c r="B71" s="637"/>
      <c r="C71" s="791" t="s">
        <v>754</v>
      </c>
      <c r="D71" s="791"/>
      <c r="E71" s="791"/>
      <c r="F71" s="791"/>
      <c r="G71" s="791"/>
      <c r="H71" s="653"/>
      <c r="I71" s="218"/>
      <c r="J71" s="640"/>
      <c r="K71" s="641"/>
      <c r="L71" s="641"/>
      <c r="M71" s="641"/>
      <c r="N71" s="641"/>
      <c r="O71" s="641"/>
      <c r="P71" s="641"/>
      <c r="Q71" s="641"/>
      <c r="R71" s="641"/>
      <c r="S71" s="211"/>
      <c r="T71" s="211"/>
    </row>
    <row r="72" spans="1:20" ht="15.75" customHeight="1" x14ac:dyDescent="0.2">
      <c r="A72" s="636"/>
      <c r="B72" s="637"/>
      <c r="C72" s="650" t="s">
        <v>840</v>
      </c>
      <c r="D72" s="653"/>
      <c r="E72" s="653"/>
      <c r="F72" s="658" t="s">
        <v>841</v>
      </c>
      <c r="G72" s="653"/>
      <c r="H72" s="653"/>
      <c r="I72" s="218"/>
      <c r="J72" s="640"/>
      <c r="K72" s="641"/>
      <c r="L72" s="641"/>
      <c r="M72" s="641"/>
      <c r="N72" s="641"/>
      <c r="O72" s="641"/>
      <c r="P72" s="641"/>
      <c r="Q72" s="641"/>
      <c r="R72" s="641"/>
      <c r="S72" s="211"/>
      <c r="T72" s="211"/>
    </row>
    <row r="73" spans="1:20" x14ac:dyDescent="0.2">
      <c r="A73" s="636"/>
      <c r="B73" s="637"/>
      <c r="C73" s="643" t="s">
        <v>483</v>
      </c>
      <c r="D73" s="653"/>
      <c r="E73" s="653"/>
      <c r="F73" s="683" t="s">
        <v>1218</v>
      </c>
      <c r="G73" s="653"/>
      <c r="H73" s="653"/>
      <c r="I73" s="218"/>
      <c r="J73" s="640"/>
      <c r="K73" s="641"/>
      <c r="L73" s="641"/>
      <c r="M73" s="641"/>
      <c r="N73" s="641"/>
      <c r="O73" s="641"/>
      <c r="P73" s="641"/>
      <c r="Q73" s="641"/>
      <c r="R73" s="641"/>
      <c r="S73" s="211"/>
      <c r="T73" s="211"/>
    </row>
    <row r="74" spans="1:20" x14ac:dyDescent="0.2">
      <c r="A74" s="636"/>
      <c r="B74" s="637"/>
      <c r="C74" s="643" t="s">
        <v>835</v>
      </c>
      <c r="D74" s="653"/>
      <c r="E74" s="653"/>
      <c r="F74" s="683" t="s">
        <v>1219</v>
      </c>
      <c r="G74" s="653"/>
      <c r="H74" s="653"/>
      <c r="I74" s="218"/>
      <c r="J74" s="640"/>
      <c r="K74" s="641"/>
      <c r="L74" s="641"/>
      <c r="M74" s="641"/>
      <c r="N74" s="641"/>
      <c r="O74" s="641"/>
      <c r="P74" s="641"/>
      <c r="Q74" s="641"/>
      <c r="R74" s="641"/>
      <c r="S74" s="211"/>
      <c r="T74" s="211"/>
    </row>
    <row r="75" spans="1:20" x14ac:dyDescent="0.2">
      <c r="A75" s="636"/>
      <c r="B75" s="637"/>
      <c r="C75" s="643" t="s">
        <v>836</v>
      </c>
      <c r="D75" s="653"/>
      <c r="E75" s="653"/>
      <c r="F75" s="683" t="s">
        <v>1220</v>
      </c>
      <c r="G75" s="653"/>
      <c r="H75" s="653"/>
      <c r="I75" s="218"/>
      <c r="J75" s="640"/>
      <c r="K75" s="641"/>
      <c r="L75" s="641"/>
      <c r="M75" s="641"/>
      <c r="N75" s="641"/>
      <c r="O75" s="641"/>
      <c r="P75" s="641"/>
      <c r="Q75" s="641"/>
      <c r="R75" s="641"/>
      <c r="S75" s="211"/>
      <c r="T75" s="211"/>
    </row>
    <row r="76" spans="1:20" x14ac:dyDescent="0.2">
      <c r="A76" s="636"/>
      <c r="B76" s="637"/>
      <c r="C76" s="643" t="s">
        <v>837</v>
      </c>
      <c r="D76" s="653"/>
      <c r="E76" s="653"/>
      <c r="F76" s="683" t="s">
        <v>1220</v>
      </c>
      <c r="G76" s="653"/>
      <c r="H76" s="653"/>
      <c r="I76" s="218"/>
      <c r="J76" s="640"/>
      <c r="K76" s="641"/>
      <c r="L76" s="641"/>
      <c r="M76" s="641"/>
      <c r="N76" s="641"/>
      <c r="O76" s="641"/>
      <c r="P76" s="641"/>
      <c r="Q76" s="641"/>
      <c r="R76" s="641"/>
      <c r="S76" s="211"/>
      <c r="T76" s="211"/>
    </row>
    <row r="77" spans="1:20" x14ac:dyDescent="0.2">
      <c r="A77" s="636"/>
      <c r="B77" s="637"/>
      <c r="C77" s="643" t="s">
        <v>838</v>
      </c>
      <c r="D77" s="653"/>
      <c r="E77" s="653"/>
      <c r="F77" s="683" t="s">
        <v>1221</v>
      </c>
      <c r="G77" s="653"/>
      <c r="H77" s="653"/>
      <c r="I77" s="218"/>
      <c r="J77" s="640"/>
      <c r="K77" s="641"/>
      <c r="L77" s="641"/>
      <c r="M77" s="641"/>
      <c r="N77" s="641"/>
      <c r="O77" s="641"/>
      <c r="P77" s="641"/>
      <c r="Q77" s="641"/>
      <c r="R77" s="641"/>
      <c r="S77" s="211"/>
      <c r="T77" s="211"/>
    </row>
    <row r="78" spans="1:20" x14ac:dyDescent="0.2">
      <c r="A78" s="636"/>
      <c r="B78" s="637"/>
      <c r="C78" s="643" t="s">
        <v>486</v>
      </c>
      <c r="D78" s="653"/>
      <c r="E78" s="653"/>
      <c r="F78" s="683" t="s">
        <v>1219</v>
      </c>
      <c r="G78" s="653"/>
      <c r="H78" s="653"/>
      <c r="I78" s="218"/>
      <c r="J78" s="640"/>
      <c r="K78" s="641"/>
      <c r="L78" s="641"/>
      <c r="M78" s="641"/>
      <c r="N78" s="641"/>
      <c r="O78" s="641"/>
      <c r="P78" s="641"/>
      <c r="Q78" s="641"/>
      <c r="R78" s="641"/>
      <c r="S78" s="211"/>
      <c r="T78" s="211"/>
    </row>
    <row r="79" spans="1:20" x14ac:dyDescent="0.2">
      <c r="A79" s="636"/>
      <c r="B79" s="637"/>
      <c r="C79" s="643" t="s">
        <v>839</v>
      </c>
      <c r="D79" s="653"/>
      <c r="E79" s="653"/>
      <c r="F79" s="683" t="s">
        <v>1222</v>
      </c>
      <c r="G79" s="653"/>
      <c r="H79" s="653"/>
      <c r="I79" s="218"/>
      <c r="J79" s="640"/>
      <c r="K79" s="641"/>
      <c r="L79" s="641"/>
      <c r="M79" s="641"/>
      <c r="N79" s="641"/>
      <c r="O79" s="641"/>
      <c r="P79" s="641"/>
      <c r="Q79" s="641"/>
      <c r="R79" s="641"/>
      <c r="S79" s="211"/>
      <c r="T79" s="211"/>
    </row>
    <row r="80" spans="1:20" x14ac:dyDescent="0.2">
      <c r="A80" s="636"/>
      <c r="B80" s="637"/>
      <c r="C80" s="643" t="s">
        <v>407</v>
      </c>
      <c r="D80" s="653"/>
      <c r="E80" s="653"/>
      <c r="F80" s="683" t="s">
        <v>1223</v>
      </c>
      <c r="G80" s="653"/>
      <c r="H80" s="653"/>
      <c r="I80" s="218"/>
      <c r="J80" s="640"/>
      <c r="K80" s="641"/>
      <c r="L80" s="641"/>
      <c r="M80" s="641"/>
      <c r="N80" s="641"/>
      <c r="O80" s="641"/>
      <c r="P80" s="641"/>
      <c r="Q80" s="641"/>
      <c r="R80" s="641"/>
      <c r="S80" s="211"/>
      <c r="T80" s="211"/>
    </row>
    <row r="81" spans="1:20" x14ac:dyDescent="0.2">
      <c r="A81" s="636"/>
      <c r="B81" s="637"/>
      <c r="C81" s="791"/>
      <c r="D81" s="791"/>
      <c r="E81" s="791"/>
      <c r="F81" s="791"/>
      <c r="G81" s="791"/>
      <c r="H81" s="653"/>
      <c r="I81" s="218"/>
      <c r="J81" s="640"/>
      <c r="K81" s="641"/>
      <c r="L81" s="641"/>
      <c r="M81" s="641"/>
      <c r="N81" s="641"/>
      <c r="O81" s="641"/>
      <c r="P81" s="641"/>
      <c r="Q81" s="641"/>
      <c r="R81" s="641"/>
      <c r="S81" s="211"/>
      <c r="T81" s="211"/>
    </row>
    <row r="82" spans="1:20" x14ac:dyDescent="0.2">
      <c r="A82" s="636"/>
      <c r="B82" s="637"/>
      <c r="C82" s="658" t="s">
        <v>40</v>
      </c>
      <c r="D82" s="658"/>
      <c r="E82" s="658"/>
      <c r="F82" s="653"/>
      <c r="G82" s="653"/>
      <c r="H82" s="653"/>
      <c r="I82" s="218"/>
      <c r="J82" s="640"/>
      <c r="K82" s="641"/>
      <c r="L82" s="641"/>
      <c r="M82" s="641"/>
      <c r="N82" s="641"/>
      <c r="O82" s="641"/>
      <c r="P82" s="641"/>
      <c r="Q82" s="641"/>
      <c r="R82" s="641"/>
      <c r="S82" s="211"/>
      <c r="T82" s="211"/>
    </row>
    <row r="83" spans="1:20" x14ac:dyDescent="0.2">
      <c r="A83" s="636"/>
      <c r="B83" s="637"/>
      <c r="C83" s="658"/>
      <c r="D83" s="658"/>
      <c r="E83" s="658"/>
      <c r="F83" s="653"/>
      <c r="G83" s="653"/>
      <c r="H83" s="653"/>
      <c r="I83" s="218"/>
      <c r="J83" s="640"/>
      <c r="K83" s="641"/>
      <c r="L83" s="641"/>
      <c r="M83" s="641"/>
      <c r="N83" s="641"/>
      <c r="O83" s="641"/>
      <c r="P83" s="641"/>
      <c r="Q83" s="641"/>
      <c r="R83" s="641"/>
      <c r="S83" s="211"/>
      <c r="T83" s="211"/>
    </row>
    <row r="84" spans="1:20" ht="29.25" customHeight="1" x14ac:dyDescent="0.2">
      <c r="A84" s="636"/>
      <c r="B84" s="657"/>
      <c r="C84" s="653" t="s">
        <v>486</v>
      </c>
      <c r="D84" s="796" t="s">
        <v>755</v>
      </c>
      <c r="E84" s="796"/>
      <c r="F84" s="796"/>
      <c r="H84" s="653"/>
      <c r="I84" s="218"/>
      <c r="J84" s="640"/>
      <c r="K84" s="641"/>
      <c r="L84" s="641"/>
      <c r="M84" s="641"/>
      <c r="N84" s="641"/>
      <c r="O84" s="641"/>
      <c r="P84" s="641"/>
      <c r="Q84" s="641"/>
      <c r="R84" s="641"/>
      <c r="S84" s="211"/>
      <c r="T84" s="211"/>
    </row>
    <row r="85" spans="1:20" ht="33" customHeight="1" x14ac:dyDescent="0.2">
      <c r="A85" s="636"/>
      <c r="B85" s="657"/>
      <c r="C85" s="653" t="s">
        <v>150</v>
      </c>
      <c r="D85" s="796" t="s">
        <v>755</v>
      </c>
      <c r="E85" s="796"/>
      <c r="F85" s="796"/>
      <c r="H85" s="653"/>
      <c r="I85" s="218"/>
      <c r="J85" s="640"/>
      <c r="K85" s="641"/>
      <c r="L85" s="641"/>
      <c r="M85" s="641"/>
      <c r="N85" s="641"/>
      <c r="O85" s="641"/>
      <c r="P85" s="641"/>
      <c r="Q85" s="641"/>
      <c r="R85" s="641"/>
      <c r="S85" s="211"/>
      <c r="T85" s="211"/>
    </row>
    <row r="86" spans="1:20" x14ac:dyDescent="0.2">
      <c r="A86" s="636"/>
      <c r="B86" s="657"/>
      <c r="C86" s="653"/>
      <c r="D86" s="658"/>
      <c r="E86" s="658"/>
      <c r="F86" s="653"/>
      <c r="G86" s="653"/>
      <c r="H86" s="653"/>
      <c r="I86" s="218"/>
      <c r="J86" s="640"/>
      <c r="K86" s="641"/>
      <c r="L86" s="641"/>
      <c r="M86" s="641"/>
      <c r="N86" s="641"/>
      <c r="O86" s="641"/>
      <c r="P86" s="641"/>
      <c r="Q86" s="641"/>
      <c r="R86" s="641"/>
      <c r="S86" s="211"/>
      <c r="T86" s="211"/>
    </row>
    <row r="87" spans="1:20" ht="27" customHeight="1" x14ac:dyDescent="0.2">
      <c r="A87" s="636"/>
      <c r="B87" s="637"/>
      <c r="C87" s="792" t="s">
        <v>756</v>
      </c>
      <c r="D87" s="792"/>
      <c r="E87" s="792"/>
      <c r="F87" s="792"/>
      <c r="G87" s="792"/>
      <c r="H87" s="653"/>
      <c r="I87" s="218"/>
      <c r="J87" s="640"/>
      <c r="K87" s="641"/>
      <c r="L87" s="641"/>
      <c r="M87" s="641"/>
      <c r="N87" s="641"/>
      <c r="O87" s="641"/>
      <c r="P87" s="641"/>
      <c r="Q87" s="641"/>
      <c r="R87" s="641"/>
      <c r="S87" s="211"/>
      <c r="T87" s="211"/>
    </row>
    <row r="88" spans="1:20" x14ac:dyDescent="0.2">
      <c r="A88" s="636"/>
      <c r="B88" s="637"/>
      <c r="C88" s="643"/>
      <c r="D88" s="643"/>
      <c r="E88" s="643"/>
      <c r="F88" s="643"/>
      <c r="G88" s="643"/>
      <c r="H88" s="653"/>
      <c r="I88" s="218"/>
      <c r="J88" s="640"/>
      <c r="K88" s="641"/>
      <c r="L88" s="641"/>
      <c r="M88" s="641"/>
      <c r="N88" s="641"/>
      <c r="O88" s="641"/>
      <c r="P88" s="641"/>
      <c r="Q88" s="641"/>
      <c r="R88" s="641"/>
      <c r="S88" s="211"/>
      <c r="T88" s="211"/>
    </row>
    <row r="89" spans="1:20" ht="31.5" customHeight="1" x14ac:dyDescent="0.2">
      <c r="A89" s="636"/>
      <c r="B89" s="637"/>
      <c r="C89" s="792" t="s">
        <v>757</v>
      </c>
      <c r="D89" s="792"/>
      <c r="E89" s="792"/>
      <c r="F89" s="792"/>
      <c r="G89" s="792"/>
      <c r="H89" s="653"/>
      <c r="I89" s="218"/>
      <c r="J89" s="640"/>
      <c r="K89" s="641"/>
      <c r="L89" s="641"/>
      <c r="M89" s="641"/>
      <c r="N89" s="641"/>
      <c r="O89" s="641"/>
      <c r="P89" s="641"/>
      <c r="Q89" s="641"/>
      <c r="R89" s="641"/>
      <c r="S89" s="211"/>
      <c r="T89" s="211"/>
    </row>
    <row r="90" spans="1:20" x14ac:dyDescent="0.2">
      <c r="A90" s="636"/>
      <c r="B90" s="637"/>
      <c r="C90" s="643"/>
      <c r="D90" s="643"/>
      <c r="E90" s="643"/>
      <c r="F90" s="643"/>
      <c r="G90" s="643"/>
      <c r="H90" s="653"/>
      <c r="I90" s="218"/>
      <c r="J90" s="640"/>
      <c r="K90" s="641"/>
      <c r="L90" s="641"/>
      <c r="M90" s="641"/>
      <c r="N90" s="641"/>
      <c r="O90" s="641"/>
      <c r="P90" s="641"/>
      <c r="Q90" s="641"/>
      <c r="R90" s="641"/>
      <c r="S90" s="211"/>
      <c r="T90" s="211"/>
    </row>
    <row r="91" spans="1:20" x14ac:dyDescent="0.2">
      <c r="A91" s="636"/>
      <c r="B91" s="637"/>
      <c r="C91" s="792" t="s">
        <v>758</v>
      </c>
      <c r="D91" s="792"/>
      <c r="E91" s="792"/>
      <c r="F91" s="792"/>
      <c r="G91" s="792"/>
      <c r="H91" s="653"/>
      <c r="I91" s="218"/>
      <c r="J91" s="640"/>
      <c r="K91" s="641"/>
      <c r="L91" s="641"/>
      <c r="M91" s="641"/>
      <c r="N91" s="641"/>
      <c r="O91" s="641"/>
      <c r="P91" s="641"/>
      <c r="Q91" s="641"/>
      <c r="R91" s="641"/>
      <c r="S91" s="211"/>
      <c r="T91" s="211"/>
    </row>
    <row r="92" spans="1:20" x14ac:dyDescent="0.2">
      <c r="A92" s="636"/>
      <c r="B92" s="637"/>
      <c r="C92" s="643"/>
      <c r="D92" s="643"/>
      <c r="E92" s="643"/>
      <c r="F92" s="643"/>
      <c r="G92" s="643">
        <v>152</v>
      </c>
      <c r="H92" s="653"/>
      <c r="I92" s="218"/>
      <c r="J92" s="640"/>
      <c r="K92" s="641"/>
      <c r="L92" s="641"/>
      <c r="M92" s="641"/>
      <c r="N92" s="641"/>
      <c r="O92" s="641"/>
      <c r="P92" s="641"/>
      <c r="Q92" s="641"/>
      <c r="R92" s="641"/>
      <c r="S92" s="211"/>
      <c r="T92" s="211"/>
    </row>
    <row r="93" spans="1:20" x14ac:dyDescent="0.2">
      <c r="A93" s="636"/>
      <c r="B93" s="637"/>
      <c r="C93" s="792" t="s">
        <v>759</v>
      </c>
      <c r="D93" s="792"/>
      <c r="E93" s="792"/>
      <c r="F93" s="792"/>
      <c r="G93" s="792"/>
      <c r="H93" s="653"/>
      <c r="I93" s="218"/>
      <c r="J93" s="640"/>
      <c r="K93" s="641"/>
      <c r="L93" s="641"/>
      <c r="M93" s="641"/>
      <c r="N93" s="641"/>
      <c r="O93" s="641"/>
      <c r="P93" s="641"/>
      <c r="Q93" s="641"/>
      <c r="R93" s="641"/>
      <c r="S93" s="211"/>
      <c r="T93" s="211"/>
    </row>
    <row r="94" spans="1:20" x14ac:dyDescent="0.2">
      <c r="A94" s="636"/>
      <c r="B94" s="637"/>
      <c r="C94" s="643"/>
      <c r="D94" s="643"/>
      <c r="E94" s="643"/>
      <c r="F94" s="643"/>
      <c r="G94" s="643"/>
      <c r="H94" s="653"/>
      <c r="I94" s="218"/>
      <c r="J94" s="640"/>
      <c r="K94" s="641"/>
      <c r="L94" s="641"/>
      <c r="M94" s="641"/>
      <c r="N94" s="641"/>
      <c r="O94" s="641"/>
      <c r="P94" s="641"/>
      <c r="Q94" s="641"/>
      <c r="R94" s="641"/>
      <c r="S94" s="211"/>
      <c r="T94" s="211"/>
    </row>
    <row r="95" spans="1:20" ht="30" customHeight="1" x14ac:dyDescent="0.2">
      <c r="A95" s="636"/>
      <c r="B95" s="637"/>
      <c r="C95" s="792" t="s">
        <v>760</v>
      </c>
      <c r="D95" s="792"/>
      <c r="E95" s="792"/>
      <c r="F95" s="792"/>
      <c r="G95" s="792"/>
      <c r="H95" s="653"/>
      <c r="I95" s="218"/>
      <c r="J95" s="640"/>
      <c r="K95" s="641"/>
      <c r="L95" s="641"/>
      <c r="M95" s="641"/>
      <c r="N95" s="641"/>
      <c r="O95" s="641"/>
      <c r="P95" s="641"/>
      <c r="Q95" s="641"/>
      <c r="R95" s="641"/>
      <c r="S95" s="211"/>
      <c r="T95" s="211"/>
    </row>
    <row r="96" spans="1:20" x14ac:dyDescent="0.2">
      <c r="A96" s="636"/>
      <c r="B96" s="637"/>
      <c r="C96" s="643"/>
      <c r="D96" s="643"/>
      <c r="E96" s="643"/>
      <c r="F96" s="643"/>
      <c r="G96" s="643"/>
      <c r="H96" s="653"/>
      <c r="I96" s="218"/>
      <c r="J96" s="640"/>
      <c r="K96" s="641"/>
      <c r="L96" s="641"/>
      <c r="M96" s="641"/>
      <c r="N96" s="641"/>
      <c r="O96" s="641"/>
      <c r="P96" s="641"/>
      <c r="Q96" s="641"/>
      <c r="R96" s="641"/>
      <c r="S96" s="211"/>
      <c r="T96" s="211"/>
    </row>
    <row r="97" spans="1:20" ht="54.75" customHeight="1" x14ac:dyDescent="0.2">
      <c r="A97" s="636"/>
      <c r="B97" s="637"/>
      <c r="C97" s="792" t="s">
        <v>761</v>
      </c>
      <c r="D97" s="792"/>
      <c r="E97" s="792"/>
      <c r="F97" s="792"/>
      <c r="G97" s="792"/>
      <c r="H97" s="653"/>
      <c r="I97" s="218"/>
      <c r="J97" s="640"/>
      <c r="K97" s="641"/>
      <c r="L97" s="641"/>
      <c r="M97" s="641"/>
      <c r="N97" s="641"/>
      <c r="O97" s="641"/>
      <c r="P97" s="641"/>
      <c r="Q97" s="641"/>
      <c r="R97" s="641"/>
      <c r="S97" s="211"/>
      <c r="T97" s="211"/>
    </row>
    <row r="98" spans="1:20" x14ac:dyDescent="0.2">
      <c r="A98" s="636"/>
      <c r="B98" s="637"/>
      <c r="C98" s="643"/>
      <c r="D98" s="643"/>
      <c r="E98" s="643"/>
      <c r="F98" s="643"/>
      <c r="G98" s="643"/>
      <c r="H98" s="653"/>
      <c r="I98" s="218"/>
      <c r="J98" s="640"/>
      <c r="K98" s="641"/>
      <c r="L98" s="641"/>
      <c r="M98" s="641"/>
      <c r="N98" s="641"/>
      <c r="O98" s="641"/>
      <c r="P98" s="641"/>
      <c r="Q98" s="641"/>
      <c r="R98" s="641"/>
      <c r="S98" s="211"/>
      <c r="T98" s="211"/>
    </row>
    <row r="99" spans="1:20" ht="67.5" customHeight="1" x14ac:dyDescent="0.2">
      <c r="A99" s="636"/>
      <c r="B99" s="637"/>
      <c r="C99" s="792" t="s">
        <v>762</v>
      </c>
      <c r="D99" s="792"/>
      <c r="E99" s="792"/>
      <c r="F99" s="792"/>
      <c r="G99" s="792"/>
      <c r="H99" s="653"/>
      <c r="I99" s="218"/>
      <c r="J99" s="640"/>
      <c r="K99" s="641"/>
      <c r="L99" s="641"/>
      <c r="M99" s="641"/>
      <c r="N99" s="641"/>
      <c r="O99" s="641"/>
      <c r="P99" s="641"/>
      <c r="Q99" s="641"/>
      <c r="R99" s="641"/>
      <c r="S99" s="211"/>
      <c r="T99" s="211"/>
    </row>
    <row r="100" spans="1:20" x14ac:dyDescent="0.2">
      <c r="A100" s="636"/>
      <c r="B100" s="637"/>
      <c r="C100" s="643"/>
      <c r="D100" s="643"/>
      <c r="E100" s="643"/>
      <c r="F100" s="643"/>
      <c r="G100" s="643"/>
      <c r="H100" s="653"/>
      <c r="I100" s="218"/>
      <c r="J100" s="640"/>
      <c r="K100" s="641"/>
      <c r="L100" s="641"/>
      <c r="M100" s="641"/>
      <c r="N100" s="641"/>
      <c r="O100" s="641"/>
      <c r="P100" s="641"/>
      <c r="Q100" s="641"/>
      <c r="R100" s="641"/>
      <c r="S100" s="211"/>
      <c r="T100" s="211"/>
    </row>
    <row r="101" spans="1:20" x14ac:dyDescent="0.2">
      <c r="A101" s="636"/>
      <c r="B101" s="637"/>
      <c r="C101" s="792" t="s">
        <v>1314</v>
      </c>
      <c r="D101" s="792"/>
      <c r="E101" s="792"/>
      <c r="F101" s="792"/>
      <c r="G101" s="792"/>
      <c r="H101" s="653"/>
      <c r="I101" s="218"/>
      <c r="J101" s="640"/>
      <c r="K101" s="641"/>
      <c r="L101" s="641"/>
      <c r="M101" s="641"/>
      <c r="N101" s="641"/>
      <c r="O101" s="641"/>
      <c r="P101" s="641"/>
      <c r="Q101" s="641"/>
      <c r="R101" s="641"/>
      <c r="S101" s="211"/>
      <c r="T101" s="211"/>
    </row>
    <row r="102" spans="1:20" x14ac:dyDescent="0.2">
      <c r="A102" s="636"/>
      <c r="B102" s="637"/>
      <c r="C102" s="643"/>
      <c r="D102" s="643"/>
      <c r="E102" s="643"/>
      <c r="F102" s="643"/>
      <c r="G102" s="643"/>
      <c r="H102" s="653"/>
      <c r="I102" s="218"/>
      <c r="J102" s="640"/>
      <c r="K102" s="641"/>
      <c r="L102" s="641"/>
      <c r="M102" s="641"/>
      <c r="N102" s="641"/>
      <c r="O102" s="641"/>
      <c r="P102" s="641"/>
      <c r="Q102" s="641"/>
      <c r="R102" s="641"/>
      <c r="S102" s="211"/>
      <c r="T102" s="211"/>
    </row>
    <row r="103" spans="1:20" x14ac:dyDescent="0.2">
      <c r="A103" s="636"/>
      <c r="B103" s="637">
        <v>1.3</v>
      </c>
      <c r="C103" s="790" t="s">
        <v>187</v>
      </c>
      <c r="D103" s="790"/>
      <c r="E103" s="790"/>
      <c r="F103" s="790"/>
      <c r="G103" s="790"/>
      <c r="H103" s="653"/>
      <c r="I103" s="218"/>
      <c r="J103" s="640"/>
      <c r="K103" s="641"/>
      <c r="L103" s="641"/>
      <c r="M103" s="641"/>
      <c r="N103" s="641"/>
      <c r="O103" s="641"/>
      <c r="P103" s="641"/>
      <c r="Q103" s="641"/>
      <c r="R103" s="641"/>
      <c r="S103" s="211"/>
      <c r="T103" s="211"/>
    </row>
    <row r="104" spans="1:20" x14ac:dyDescent="0.2">
      <c r="A104" s="636"/>
      <c r="B104" s="637"/>
      <c r="C104" s="791" t="s">
        <v>763</v>
      </c>
      <c r="D104" s="791"/>
      <c r="E104" s="791"/>
      <c r="F104" s="791"/>
      <c r="G104" s="791"/>
      <c r="H104" s="653"/>
      <c r="I104" s="218"/>
      <c r="J104" s="640"/>
      <c r="K104" s="641"/>
      <c r="L104" s="641"/>
      <c r="M104" s="641"/>
      <c r="N104" s="641"/>
      <c r="O104" s="641"/>
      <c r="P104" s="641"/>
      <c r="Q104" s="641"/>
      <c r="R104" s="641"/>
      <c r="S104" s="211"/>
      <c r="T104" s="211"/>
    </row>
    <row r="105" spans="1:20" ht="29.25" customHeight="1" x14ac:dyDescent="0.2">
      <c r="A105" s="636"/>
      <c r="B105" s="651"/>
      <c r="C105" s="794" t="s">
        <v>842</v>
      </c>
      <c r="D105" s="791"/>
      <c r="E105" s="791"/>
      <c r="F105" s="791"/>
      <c r="G105" s="791"/>
      <c r="H105" s="653"/>
      <c r="I105" s="218"/>
      <c r="J105" s="640"/>
      <c r="K105" s="641"/>
      <c r="L105" s="641"/>
      <c r="M105" s="641"/>
      <c r="N105" s="641"/>
      <c r="O105" s="641"/>
      <c r="P105" s="641"/>
      <c r="Q105" s="641"/>
      <c r="R105" s="641"/>
      <c r="S105" s="211"/>
      <c r="T105" s="211"/>
    </row>
    <row r="106" spans="1:20" ht="29.25" customHeight="1" x14ac:dyDescent="0.2">
      <c r="A106" s="636"/>
      <c r="B106" s="651"/>
      <c r="C106" s="794" t="s">
        <v>843</v>
      </c>
      <c r="D106" s="792"/>
      <c r="E106" s="792"/>
      <c r="F106" s="792"/>
      <c r="G106" s="792"/>
      <c r="H106" s="653"/>
      <c r="I106" s="218"/>
      <c r="J106" s="640"/>
      <c r="K106" s="641"/>
      <c r="L106" s="641"/>
      <c r="M106" s="641"/>
      <c r="N106" s="641"/>
      <c r="O106" s="641"/>
      <c r="P106" s="641"/>
      <c r="Q106" s="641"/>
      <c r="R106" s="641"/>
      <c r="S106" s="211"/>
      <c r="T106" s="211"/>
    </row>
    <row r="107" spans="1:20" x14ac:dyDescent="0.2">
      <c r="A107" s="636"/>
      <c r="B107" s="637"/>
      <c r="C107" s="791"/>
      <c r="D107" s="791"/>
      <c r="E107" s="791"/>
      <c r="F107" s="791"/>
      <c r="G107" s="791"/>
      <c r="H107" s="653"/>
      <c r="I107" s="218"/>
      <c r="J107" s="640"/>
      <c r="K107" s="641"/>
      <c r="L107" s="641"/>
      <c r="M107" s="641"/>
      <c r="N107" s="641"/>
      <c r="O107" s="641"/>
      <c r="P107" s="641"/>
      <c r="Q107" s="641"/>
      <c r="R107" s="641"/>
      <c r="S107" s="211"/>
      <c r="T107" s="211"/>
    </row>
    <row r="108" spans="1:20" x14ac:dyDescent="0.2">
      <c r="A108" s="636"/>
      <c r="B108" s="637"/>
      <c r="C108" s="791" t="s">
        <v>764</v>
      </c>
      <c r="D108" s="791"/>
      <c r="E108" s="791"/>
      <c r="F108" s="791"/>
      <c r="G108" s="791"/>
      <c r="H108" s="653"/>
      <c r="I108" s="218"/>
      <c r="J108" s="640"/>
      <c r="K108" s="641"/>
      <c r="L108" s="641"/>
      <c r="M108" s="641"/>
      <c r="N108" s="641"/>
      <c r="O108" s="641"/>
      <c r="P108" s="641"/>
      <c r="Q108" s="641"/>
      <c r="R108" s="641"/>
      <c r="S108" s="211"/>
      <c r="T108" s="211"/>
    </row>
    <row r="109" spans="1:20" ht="18" customHeight="1" x14ac:dyDescent="0.2">
      <c r="A109" s="636"/>
      <c r="B109" s="651"/>
      <c r="C109" s="794" t="s">
        <v>844</v>
      </c>
      <c r="D109" s="792"/>
      <c r="E109" s="792"/>
      <c r="F109" s="792"/>
      <c r="G109" s="792"/>
      <c r="H109" s="653"/>
      <c r="I109" s="218"/>
      <c r="J109" s="640"/>
      <c r="K109" s="641"/>
      <c r="L109" s="641"/>
      <c r="M109" s="641"/>
      <c r="N109" s="641"/>
      <c r="O109" s="641"/>
      <c r="P109" s="641"/>
      <c r="Q109" s="641"/>
      <c r="R109" s="641"/>
      <c r="S109" s="211"/>
      <c r="T109" s="211"/>
    </row>
    <row r="110" spans="1:20" x14ac:dyDescent="0.2">
      <c r="A110" s="636"/>
      <c r="B110" s="651"/>
      <c r="C110" s="795" t="s">
        <v>845</v>
      </c>
      <c r="D110" s="791"/>
      <c r="E110" s="791"/>
      <c r="F110" s="791"/>
      <c r="G110" s="791"/>
      <c r="H110" s="653"/>
      <c r="I110" s="218"/>
      <c r="J110" s="640"/>
      <c r="K110" s="641"/>
      <c r="L110" s="641"/>
      <c r="M110" s="641"/>
      <c r="N110" s="641"/>
      <c r="O110" s="641"/>
      <c r="P110" s="641"/>
      <c r="Q110" s="641"/>
      <c r="R110" s="641"/>
      <c r="S110" s="211"/>
      <c r="T110" s="211"/>
    </row>
    <row r="111" spans="1:20" ht="6.75" customHeight="1" x14ac:dyDescent="0.2">
      <c r="A111" s="636"/>
      <c r="B111" s="637"/>
      <c r="C111" s="791"/>
      <c r="D111" s="791"/>
      <c r="E111" s="791"/>
      <c r="F111" s="791"/>
      <c r="G111" s="791"/>
      <c r="H111" s="653"/>
      <c r="I111" s="218"/>
      <c r="J111" s="640"/>
      <c r="K111" s="641"/>
      <c r="L111" s="641"/>
      <c r="M111" s="641"/>
      <c r="N111" s="641"/>
      <c r="O111" s="641"/>
      <c r="P111" s="641"/>
      <c r="Q111" s="641"/>
      <c r="R111" s="641"/>
      <c r="S111" s="211"/>
      <c r="T111" s="211"/>
    </row>
    <row r="112" spans="1:20" x14ac:dyDescent="0.2">
      <c r="A112" s="636"/>
      <c r="B112" s="637"/>
      <c r="C112" s="791" t="s">
        <v>526</v>
      </c>
      <c r="D112" s="791"/>
      <c r="E112" s="791"/>
      <c r="F112" s="791"/>
      <c r="G112" s="791"/>
      <c r="H112" s="653"/>
      <c r="I112" s="218"/>
      <c r="J112" s="640"/>
      <c r="K112" s="641"/>
      <c r="L112" s="641"/>
      <c r="M112" s="641"/>
      <c r="N112" s="641"/>
      <c r="O112" s="641"/>
      <c r="P112" s="641"/>
      <c r="Q112" s="641"/>
      <c r="R112" s="641"/>
      <c r="S112" s="211"/>
      <c r="T112" s="211"/>
    </row>
    <row r="113" spans="1:20" x14ac:dyDescent="0.2">
      <c r="A113" s="636"/>
      <c r="B113" s="637"/>
      <c r="C113" s="653"/>
      <c r="D113" s="653"/>
      <c r="E113" s="653"/>
      <c r="F113" s="653"/>
      <c r="G113" s="653"/>
      <c r="H113" s="653"/>
      <c r="I113" s="218"/>
      <c r="J113" s="640"/>
      <c r="K113" s="641"/>
      <c r="L113" s="641"/>
      <c r="M113" s="641"/>
      <c r="N113" s="641"/>
      <c r="O113" s="641"/>
      <c r="P113" s="641"/>
      <c r="Q113" s="641"/>
      <c r="R113" s="641"/>
      <c r="S113" s="211"/>
      <c r="T113" s="211"/>
    </row>
    <row r="114" spans="1:20" x14ac:dyDescent="0.2">
      <c r="A114" s="636"/>
      <c r="B114" s="637"/>
      <c r="C114" s="792" t="s">
        <v>1315</v>
      </c>
      <c r="D114" s="792"/>
      <c r="E114" s="792"/>
      <c r="F114" s="792"/>
      <c r="G114" s="792"/>
      <c r="H114" s="653"/>
      <c r="I114" s="218"/>
      <c r="J114" s="640"/>
      <c r="K114" s="641"/>
      <c r="L114" s="641"/>
      <c r="M114" s="641"/>
      <c r="N114" s="641"/>
      <c r="O114" s="641"/>
      <c r="P114" s="641"/>
      <c r="Q114" s="641"/>
      <c r="R114" s="641"/>
      <c r="S114" s="211"/>
      <c r="T114" s="211"/>
    </row>
    <row r="115" spans="1:20" hidden="1" x14ac:dyDescent="0.2">
      <c r="A115" s="636"/>
      <c r="B115" s="637"/>
      <c r="C115" s="643"/>
      <c r="D115" s="643"/>
      <c r="E115" s="643"/>
      <c r="F115" s="643"/>
      <c r="G115" s="643"/>
      <c r="H115" s="653"/>
      <c r="I115" s="218"/>
      <c r="J115" s="640"/>
      <c r="K115" s="641"/>
      <c r="L115" s="641"/>
      <c r="M115" s="641"/>
      <c r="N115" s="641"/>
      <c r="O115" s="641"/>
      <c r="P115" s="641"/>
      <c r="Q115" s="641"/>
      <c r="R115" s="641"/>
      <c r="S115" s="211"/>
      <c r="T115" s="211"/>
    </row>
    <row r="116" spans="1:20" ht="17.25" customHeight="1" x14ac:dyDescent="0.2">
      <c r="A116" s="636"/>
      <c r="B116" s="637"/>
      <c r="C116" s="792" t="s">
        <v>765</v>
      </c>
      <c r="D116" s="792"/>
      <c r="E116" s="792"/>
      <c r="F116" s="792"/>
      <c r="G116" s="792"/>
      <c r="H116" s="653"/>
      <c r="I116" s="218"/>
      <c r="J116" s="640"/>
      <c r="K116" s="641"/>
      <c r="L116" s="641"/>
      <c r="M116" s="641"/>
      <c r="N116" s="641"/>
      <c r="O116" s="641"/>
      <c r="P116" s="641"/>
      <c r="Q116" s="641"/>
      <c r="R116" s="641"/>
      <c r="S116" s="211"/>
      <c r="T116" s="211"/>
    </row>
    <row r="117" spans="1:20" ht="27.75" customHeight="1" x14ac:dyDescent="0.2">
      <c r="A117" s="636"/>
      <c r="B117" s="637"/>
      <c r="C117" s="792" t="s">
        <v>1316</v>
      </c>
      <c r="D117" s="792"/>
      <c r="E117" s="792"/>
      <c r="F117" s="792"/>
      <c r="G117" s="792"/>
      <c r="H117" s="653"/>
      <c r="I117" s="218"/>
      <c r="J117" s="640"/>
      <c r="K117" s="641"/>
      <c r="L117" s="641"/>
      <c r="M117" s="641"/>
      <c r="N117" s="641"/>
      <c r="O117" s="641"/>
      <c r="P117" s="641"/>
      <c r="Q117" s="641"/>
      <c r="R117" s="641"/>
      <c r="S117" s="211"/>
      <c r="T117" s="211"/>
    </row>
    <row r="118" spans="1:20" x14ac:dyDescent="0.2">
      <c r="A118" s="636"/>
      <c r="B118" s="637"/>
      <c r="C118" s="643"/>
      <c r="D118" s="643"/>
      <c r="E118" s="643"/>
      <c r="F118" s="643"/>
      <c r="G118" s="643"/>
      <c r="H118" s="653"/>
      <c r="I118" s="218"/>
      <c r="J118" s="640"/>
      <c r="K118" s="641"/>
      <c r="L118" s="641"/>
      <c r="M118" s="641"/>
      <c r="N118" s="641"/>
      <c r="O118" s="641"/>
      <c r="P118" s="641"/>
      <c r="Q118" s="641"/>
      <c r="R118" s="641"/>
      <c r="S118" s="211"/>
      <c r="T118" s="211"/>
    </row>
    <row r="119" spans="1:20" ht="66.75" customHeight="1" x14ac:dyDescent="0.2">
      <c r="A119" s="636"/>
      <c r="B119" s="637"/>
      <c r="C119" s="792" t="s">
        <v>766</v>
      </c>
      <c r="D119" s="792"/>
      <c r="E119" s="792"/>
      <c r="F119" s="792"/>
      <c r="G119" s="792"/>
      <c r="H119" s="653"/>
      <c r="I119" s="218"/>
      <c r="J119" s="640"/>
      <c r="K119" s="641"/>
      <c r="L119" s="641"/>
      <c r="M119" s="641"/>
      <c r="N119" s="641"/>
      <c r="O119" s="641"/>
      <c r="P119" s="641"/>
      <c r="Q119" s="641"/>
      <c r="R119" s="641"/>
      <c r="S119" s="211"/>
      <c r="T119" s="211"/>
    </row>
    <row r="120" spans="1:20" x14ac:dyDescent="0.2">
      <c r="A120" s="636"/>
      <c r="B120" s="637"/>
      <c r="C120" s="643"/>
      <c r="D120" s="643"/>
      <c r="E120" s="643"/>
      <c r="F120" s="643"/>
      <c r="G120" s="643"/>
      <c r="H120" s="653"/>
      <c r="I120" s="218"/>
      <c r="J120" s="640"/>
      <c r="K120" s="641"/>
      <c r="L120" s="641"/>
      <c r="M120" s="641"/>
      <c r="N120" s="641"/>
      <c r="O120" s="641"/>
      <c r="P120" s="641"/>
      <c r="Q120" s="641"/>
      <c r="R120" s="641"/>
      <c r="S120" s="211"/>
      <c r="T120" s="211"/>
    </row>
    <row r="121" spans="1:20" ht="28.5" customHeight="1" x14ac:dyDescent="0.2">
      <c r="A121" s="636"/>
      <c r="B121" s="637"/>
      <c r="C121" s="792" t="s">
        <v>767</v>
      </c>
      <c r="D121" s="792"/>
      <c r="E121" s="792"/>
      <c r="F121" s="792"/>
      <c r="G121" s="792"/>
      <c r="H121" s="653"/>
      <c r="I121" s="218"/>
      <c r="J121" s="640"/>
      <c r="K121" s="641"/>
      <c r="L121" s="641"/>
      <c r="M121" s="641"/>
      <c r="N121" s="641"/>
      <c r="O121" s="641"/>
      <c r="P121" s="641"/>
      <c r="Q121" s="641"/>
      <c r="R121" s="641"/>
      <c r="S121" s="211"/>
      <c r="T121" s="211"/>
    </row>
    <row r="122" spans="1:20" ht="28.5" customHeight="1" x14ac:dyDescent="0.2">
      <c r="A122" s="636"/>
      <c r="B122" s="637"/>
      <c r="C122" s="792" t="s">
        <v>768</v>
      </c>
      <c r="D122" s="792"/>
      <c r="E122" s="792"/>
      <c r="F122" s="792"/>
      <c r="G122" s="792"/>
      <c r="H122" s="653"/>
      <c r="I122" s="218"/>
      <c r="J122" s="640"/>
      <c r="K122" s="641"/>
      <c r="L122" s="641"/>
      <c r="M122" s="641"/>
      <c r="N122" s="641"/>
      <c r="O122" s="641"/>
      <c r="P122" s="641"/>
      <c r="Q122" s="641"/>
      <c r="R122" s="641"/>
      <c r="S122" s="211"/>
      <c r="T122" s="211"/>
    </row>
    <row r="123" spans="1:20" x14ac:dyDescent="0.2">
      <c r="A123" s="636"/>
      <c r="B123" s="637"/>
      <c r="C123" s="643"/>
      <c r="D123" s="643"/>
      <c r="E123" s="643"/>
      <c r="F123" s="643"/>
      <c r="G123" s="643"/>
      <c r="H123" s="653"/>
      <c r="I123" s="218"/>
      <c r="J123" s="640"/>
      <c r="K123" s="641"/>
      <c r="L123" s="641"/>
      <c r="M123" s="641"/>
      <c r="N123" s="641"/>
      <c r="O123" s="641"/>
      <c r="P123" s="641"/>
      <c r="Q123" s="641"/>
      <c r="R123" s="641"/>
      <c r="S123" s="211"/>
      <c r="T123" s="211"/>
    </row>
    <row r="124" spans="1:20" x14ac:dyDescent="0.2">
      <c r="A124" s="636"/>
      <c r="B124" s="637"/>
      <c r="C124" s="792" t="s">
        <v>769</v>
      </c>
      <c r="D124" s="792"/>
      <c r="E124" s="792"/>
      <c r="F124" s="792"/>
      <c r="G124" s="792"/>
      <c r="H124" s="653"/>
      <c r="I124" s="218"/>
      <c r="J124" s="640"/>
      <c r="K124" s="641"/>
      <c r="L124" s="641"/>
      <c r="M124" s="641"/>
      <c r="N124" s="641"/>
      <c r="O124" s="641"/>
      <c r="P124" s="641"/>
      <c r="Q124" s="641"/>
      <c r="R124" s="641"/>
      <c r="S124" s="211"/>
      <c r="T124" s="211"/>
    </row>
    <row r="125" spans="1:20" x14ac:dyDescent="0.2">
      <c r="A125" s="636"/>
      <c r="B125" s="637"/>
      <c r="C125" s="658" t="s">
        <v>840</v>
      </c>
      <c r="D125" s="653"/>
      <c r="E125" s="653"/>
      <c r="F125" s="658" t="s">
        <v>846</v>
      </c>
      <c r="G125" s="653"/>
      <c r="H125" s="653"/>
      <c r="I125" s="218"/>
      <c r="J125" s="640"/>
      <c r="K125" s="641"/>
      <c r="L125" s="641"/>
      <c r="M125" s="641"/>
      <c r="N125" s="641"/>
      <c r="O125" s="641"/>
      <c r="P125" s="641"/>
      <c r="Q125" s="641"/>
      <c r="R125" s="641"/>
      <c r="S125" s="211"/>
      <c r="T125" s="211"/>
    </row>
    <row r="126" spans="1:20" x14ac:dyDescent="0.2">
      <c r="A126" s="636"/>
      <c r="B126" s="637"/>
      <c r="C126" s="653" t="s">
        <v>847</v>
      </c>
      <c r="D126" s="653"/>
      <c r="E126" s="653"/>
      <c r="F126" s="653" t="s">
        <v>1252</v>
      </c>
      <c r="G126" s="653"/>
      <c r="H126" s="653"/>
      <c r="I126" s="218"/>
      <c r="J126" s="640"/>
      <c r="K126" s="641"/>
      <c r="L126" s="641"/>
      <c r="M126" s="641"/>
      <c r="N126" s="641"/>
      <c r="O126" s="641"/>
      <c r="P126" s="641"/>
      <c r="Q126" s="641"/>
      <c r="R126" s="641"/>
      <c r="S126" s="211"/>
      <c r="T126" s="211"/>
    </row>
    <row r="127" spans="1:20" ht="27.75" customHeight="1" x14ac:dyDescent="0.2">
      <c r="A127" s="636"/>
      <c r="B127" s="637"/>
      <c r="C127" s="653" t="s">
        <v>848</v>
      </c>
      <c r="D127" s="653"/>
      <c r="E127" s="653"/>
      <c r="F127" s="653" t="s">
        <v>849</v>
      </c>
      <c r="G127" s="653"/>
      <c r="H127" s="653"/>
      <c r="I127" s="218"/>
      <c r="J127" s="640"/>
      <c r="K127" s="641"/>
      <c r="L127" s="641"/>
      <c r="M127" s="641"/>
      <c r="N127" s="641"/>
      <c r="O127" s="641"/>
      <c r="P127" s="641"/>
      <c r="Q127" s="641"/>
      <c r="R127" s="641"/>
      <c r="S127" s="211"/>
      <c r="T127" s="211"/>
    </row>
    <row r="128" spans="1:20" x14ac:dyDescent="0.2">
      <c r="A128" s="636"/>
      <c r="B128" s="637"/>
      <c r="C128" s="792" t="s">
        <v>850</v>
      </c>
      <c r="D128" s="792"/>
      <c r="E128" s="792"/>
      <c r="F128" s="792"/>
      <c r="G128" s="792"/>
      <c r="H128" s="653"/>
      <c r="I128" s="218"/>
      <c r="J128" s="640"/>
      <c r="K128" s="641"/>
      <c r="L128" s="641"/>
      <c r="M128" s="641"/>
      <c r="N128" s="641"/>
      <c r="O128" s="641"/>
      <c r="P128" s="641"/>
      <c r="Q128" s="641"/>
      <c r="R128" s="641"/>
      <c r="S128" s="211"/>
      <c r="T128" s="211"/>
    </row>
    <row r="129" spans="1:20" x14ac:dyDescent="0.2">
      <c r="A129" s="636"/>
      <c r="B129" s="637"/>
      <c r="C129" s="792" t="s">
        <v>851</v>
      </c>
      <c r="D129" s="792"/>
      <c r="E129" s="792"/>
      <c r="F129" s="792"/>
      <c r="G129" s="792"/>
      <c r="H129" s="653"/>
      <c r="I129" s="218"/>
      <c r="J129" s="640"/>
      <c r="K129" s="641"/>
      <c r="L129" s="641"/>
      <c r="M129" s="641"/>
      <c r="N129" s="641"/>
      <c r="O129" s="641"/>
      <c r="P129" s="641"/>
      <c r="Q129" s="641"/>
      <c r="R129" s="641"/>
      <c r="S129" s="211"/>
      <c r="T129" s="211"/>
    </row>
    <row r="130" spans="1:20" x14ac:dyDescent="0.2">
      <c r="A130" s="636"/>
      <c r="B130" s="637"/>
      <c r="C130" s="792" t="s">
        <v>852</v>
      </c>
      <c r="D130" s="792"/>
      <c r="E130" s="792"/>
      <c r="F130" s="792"/>
      <c r="G130" s="792"/>
      <c r="H130" s="653"/>
      <c r="I130" s="218"/>
      <c r="J130" s="640"/>
      <c r="K130" s="641"/>
      <c r="L130" s="641"/>
      <c r="M130" s="641"/>
      <c r="N130" s="641"/>
      <c r="O130" s="641"/>
      <c r="P130" s="641"/>
      <c r="Q130" s="641"/>
      <c r="R130" s="641"/>
      <c r="S130" s="211"/>
      <c r="T130" s="211"/>
    </row>
    <row r="131" spans="1:20" x14ac:dyDescent="0.2">
      <c r="A131" s="636"/>
      <c r="B131" s="637"/>
      <c r="C131" s="643"/>
      <c r="D131" s="643"/>
      <c r="E131" s="643"/>
      <c r="F131" s="643"/>
      <c r="G131" s="643"/>
      <c r="H131" s="653"/>
      <c r="I131" s="218"/>
      <c r="J131" s="640"/>
      <c r="K131" s="641"/>
      <c r="L131" s="641"/>
      <c r="M131" s="641"/>
      <c r="N131" s="641"/>
      <c r="O131" s="641"/>
      <c r="P131" s="641"/>
      <c r="Q131" s="641"/>
      <c r="R131" s="641"/>
      <c r="S131" s="211"/>
      <c r="T131" s="211"/>
    </row>
    <row r="132" spans="1:20" ht="27.75" customHeight="1" x14ac:dyDescent="0.2">
      <c r="A132" s="636"/>
      <c r="B132" s="637"/>
      <c r="C132" s="792" t="s">
        <v>770</v>
      </c>
      <c r="D132" s="792"/>
      <c r="E132" s="792"/>
      <c r="F132" s="792"/>
      <c r="G132" s="792"/>
      <c r="H132" s="653"/>
      <c r="I132" s="218"/>
      <c r="J132" s="640"/>
      <c r="K132" s="641"/>
      <c r="L132" s="641"/>
      <c r="M132" s="641"/>
      <c r="N132" s="641"/>
      <c r="O132" s="641"/>
      <c r="P132" s="641"/>
      <c r="Q132" s="641"/>
      <c r="R132" s="641"/>
      <c r="S132" s="211"/>
      <c r="T132" s="211"/>
    </row>
    <row r="133" spans="1:20" x14ac:dyDescent="0.2">
      <c r="A133" s="636"/>
      <c r="B133" s="637"/>
      <c r="C133" s="643"/>
      <c r="D133" s="643"/>
      <c r="E133" s="643"/>
      <c r="F133" s="643"/>
      <c r="G133" s="643"/>
      <c r="H133" s="653"/>
      <c r="I133" s="218"/>
      <c r="J133" s="640"/>
      <c r="K133" s="641"/>
      <c r="L133" s="641"/>
      <c r="M133" s="641"/>
      <c r="N133" s="641"/>
      <c r="O133" s="641"/>
      <c r="P133" s="641"/>
      <c r="Q133" s="641"/>
      <c r="R133" s="641"/>
      <c r="S133" s="211"/>
      <c r="T133" s="211"/>
    </row>
    <row r="134" spans="1:20" x14ac:dyDescent="0.2">
      <c r="A134" s="636"/>
      <c r="B134" s="637"/>
      <c r="C134" s="792" t="s">
        <v>1317</v>
      </c>
      <c r="D134" s="792"/>
      <c r="E134" s="792"/>
      <c r="F134" s="792"/>
      <c r="G134" s="792"/>
      <c r="H134" s="653"/>
      <c r="I134" s="218"/>
      <c r="J134" s="640"/>
      <c r="K134" s="641"/>
      <c r="L134" s="641"/>
      <c r="M134" s="641"/>
      <c r="N134" s="641"/>
      <c r="O134" s="641"/>
      <c r="P134" s="641"/>
      <c r="Q134" s="641"/>
      <c r="R134" s="641"/>
      <c r="S134" s="211"/>
      <c r="T134" s="211"/>
    </row>
    <row r="135" spans="1:20" x14ac:dyDescent="0.2">
      <c r="A135" s="636"/>
      <c r="B135" s="637"/>
      <c r="C135" s="643"/>
      <c r="D135" s="643"/>
      <c r="E135" s="643"/>
      <c r="F135" s="643"/>
      <c r="G135" s="643"/>
      <c r="H135" s="653"/>
      <c r="I135" s="218"/>
      <c r="J135" s="640"/>
      <c r="K135" s="641"/>
      <c r="L135" s="641"/>
      <c r="M135" s="641"/>
      <c r="N135" s="641"/>
      <c r="O135" s="641"/>
      <c r="P135" s="641"/>
      <c r="Q135" s="641"/>
      <c r="R135" s="641"/>
      <c r="S135" s="211"/>
      <c r="T135" s="211"/>
    </row>
    <row r="136" spans="1:20" x14ac:dyDescent="0.2">
      <c r="A136" s="636"/>
      <c r="B136" s="637">
        <v>1.4000000000000001</v>
      </c>
      <c r="C136" s="790" t="s">
        <v>771</v>
      </c>
      <c r="D136" s="790"/>
      <c r="E136" s="790"/>
      <c r="F136" s="790"/>
      <c r="G136" s="790"/>
      <c r="H136" s="653"/>
      <c r="I136" s="218"/>
      <c r="J136" s="640"/>
      <c r="K136" s="641"/>
      <c r="L136" s="641"/>
      <c r="M136" s="641"/>
      <c r="N136" s="641"/>
      <c r="O136" s="641"/>
      <c r="P136" s="641"/>
      <c r="Q136" s="641"/>
      <c r="R136" s="641"/>
      <c r="S136" s="211"/>
      <c r="T136" s="211"/>
    </row>
    <row r="137" spans="1:20" x14ac:dyDescent="0.2">
      <c r="A137" s="636"/>
      <c r="B137" s="637"/>
      <c r="C137" s="790" t="s">
        <v>772</v>
      </c>
      <c r="D137" s="790"/>
      <c r="E137" s="790"/>
      <c r="F137" s="790"/>
      <c r="G137" s="790"/>
      <c r="H137" s="653"/>
      <c r="I137" s="218"/>
      <c r="J137" s="640"/>
      <c r="K137" s="641"/>
      <c r="L137" s="641"/>
      <c r="M137" s="641"/>
      <c r="N137" s="641"/>
      <c r="O137" s="641"/>
      <c r="P137" s="641"/>
      <c r="Q137" s="641"/>
      <c r="R137" s="641"/>
      <c r="S137" s="211"/>
      <c r="T137" s="211"/>
    </row>
    <row r="138" spans="1:20" x14ac:dyDescent="0.2">
      <c r="A138" s="636"/>
      <c r="B138" s="637"/>
      <c r="C138" s="791" t="s">
        <v>853</v>
      </c>
      <c r="D138" s="791"/>
      <c r="E138" s="791"/>
      <c r="F138" s="791"/>
      <c r="G138" s="791"/>
      <c r="H138" s="653"/>
      <c r="I138" s="218"/>
      <c r="J138" s="640"/>
      <c r="K138" s="641"/>
      <c r="L138" s="641"/>
      <c r="M138" s="641"/>
      <c r="N138" s="641"/>
      <c r="O138" s="641"/>
      <c r="P138" s="641"/>
      <c r="Q138" s="641"/>
      <c r="R138" s="641"/>
      <c r="S138" s="211"/>
      <c r="T138" s="211"/>
    </row>
    <row r="139" spans="1:20" x14ac:dyDescent="0.2">
      <c r="A139" s="636"/>
      <c r="B139" s="637"/>
      <c r="C139" s="652" t="s">
        <v>857</v>
      </c>
      <c r="D139" s="653"/>
      <c r="E139" s="653"/>
      <c r="F139" s="653"/>
      <c r="G139" s="653"/>
      <c r="H139" s="653"/>
      <c r="I139" s="218"/>
      <c r="J139" s="640"/>
      <c r="K139" s="641"/>
      <c r="L139" s="641"/>
      <c r="M139" s="641"/>
      <c r="N139" s="641"/>
      <c r="O139" s="641"/>
      <c r="P139" s="641"/>
      <c r="Q139" s="641"/>
      <c r="R139" s="641"/>
      <c r="S139" s="211"/>
      <c r="T139" s="211"/>
    </row>
    <row r="140" spans="1:20" x14ac:dyDescent="0.2">
      <c r="A140" s="636"/>
      <c r="B140" s="637"/>
      <c r="C140" s="652" t="s">
        <v>854</v>
      </c>
      <c r="D140" s="653"/>
      <c r="E140" s="653"/>
      <c r="F140" s="653"/>
      <c r="G140" s="653"/>
      <c r="H140" s="653"/>
      <c r="I140" s="218"/>
      <c r="J140" s="640"/>
      <c r="K140" s="641"/>
      <c r="L140" s="641"/>
      <c r="M140" s="641"/>
      <c r="N140" s="641"/>
      <c r="O140" s="641"/>
      <c r="P140" s="641"/>
      <c r="Q140" s="641"/>
      <c r="R140" s="641"/>
      <c r="S140" s="211"/>
      <c r="T140" s="211"/>
    </row>
    <row r="141" spans="1:20" x14ac:dyDescent="0.2">
      <c r="A141" s="636"/>
      <c r="B141" s="637"/>
      <c r="C141" s="652" t="s">
        <v>855</v>
      </c>
      <c r="D141" s="653"/>
      <c r="E141" s="653"/>
      <c r="F141" s="653"/>
      <c r="G141" s="653"/>
      <c r="H141" s="653"/>
      <c r="I141" s="218"/>
      <c r="J141" s="640"/>
      <c r="K141" s="641"/>
      <c r="L141" s="641"/>
      <c r="M141" s="641"/>
      <c r="N141" s="641"/>
      <c r="O141" s="641"/>
      <c r="P141" s="641"/>
      <c r="Q141" s="641"/>
      <c r="R141" s="641"/>
      <c r="S141" s="211"/>
      <c r="T141" s="211"/>
    </row>
    <row r="142" spans="1:20" x14ac:dyDescent="0.2">
      <c r="A142" s="636"/>
      <c r="B142" s="637"/>
      <c r="C142" s="684" t="s">
        <v>856</v>
      </c>
      <c r="D142" s="653"/>
      <c r="E142" s="653"/>
      <c r="F142" s="653"/>
      <c r="G142" s="653"/>
      <c r="H142" s="653"/>
      <c r="I142" s="218"/>
      <c r="J142" s="640"/>
      <c r="K142" s="641"/>
      <c r="L142" s="641"/>
      <c r="M142" s="641"/>
      <c r="N142" s="641"/>
      <c r="O142" s="641"/>
      <c r="P142" s="641"/>
      <c r="Q142" s="641"/>
      <c r="R142" s="641"/>
      <c r="S142" s="211"/>
      <c r="T142" s="211"/>
    </row>
    <row r="143" spans="1:20" x14ac:dyDescent="0.2">
      <c r="A143" s="636"/>
      <c r="B143" s="637"/>
      <c r="C143" s="653"/>
      <c r="D143" s="653"/>
      <c r="E143" s="653"/>
      <c r="F143" s="653"/>
      <c r="G143" s="653"/>
      <c r="H143" s="653"/>
      <c r="I143" s="218"/>
      <c r="J143" s="640"/>
      <c r="K143" s="641"/>
      <c r="L143" s="641"/>
      <c r="M143" s="641"/>
      <c r="N143" s="641"/>
      <c r="O143" s="641"/>
      <c r="P143" s="641"/>
      <c r="Q143" s="641"/>
      <c r="R143" s="641"/>
      <c r="S143" s="211"/>
      <c r="T143" s="211"/>
    </row>
    <row r="144" spans="1:20" x14ac:dyDescent="0.2">
      <c r="A144" s="636"/>
      <c r="B144" s="637"/>
      <c r="C144" s="790" t="s">
        <v>773</v>
      </c>
      <c r="D144" s="791"/>
      <c r="E144" s="791"/>
      <c r="F144" s="791"/>
      <c r="G144" s="791"/>
      <c r="H144" s="653"/>
      <c r="I144" s="218"/>
      <c r="J144" s="640"/>
      <c r="K144" s="641"/>
      <c r="L144" s="641"/>
      <c r="M144" s="641"/>
      <c r="N144" s="641"/>
      <c r="O144" s="641"/>
      <c r="P144" s="641"/>
      <c r="Q144" s="641"/>
      <c r="R144" s="641"/>
      <c r="S144" s="211"/>
      <c r="T144" s="211"/>
    </row>
    <row r="145" spans="1:20" ht="16.5" customHeight="1" x14ac:dyDescent="0.2">
      <c r="A145" s="636"/>
      <c r="B145" s="637"/>
      <c r="C145" s="792" t="s">
        <v>774</v>
      </c>
      <c r="D145" s="792"/>
      <c r="E145" s="792"/>
      <c r="F145" s="792"/>
      <c r="G145" s="792"/>
      <c r="H145" s="653"/>
      <c r="I145" s="218"/>
      <c r="J145" s="640"/>
      <c r="K145" s="641"/>
      <c r="L145" s="641"/>
      <c r="M145" s="641"/>
      <c r="N145" s="641"/>
      <c r="O145" s="641"/>
      <c r="P145" s="641"/>
      <c r="Q145" s="641"/>
      <c r="R145" s="641"/>
      <c r="S145" s="211"/>
      <c r="T145" s="211"/>
    </row>
    <row r="146" spans="1:20" ht="27" customHeight="1" x14ac:dyDescent="0.2">
      <c r="A146" s="636"/>
      <c r="B146" s="637"/>
      <c r="C146" s="792" t="s">
        <v>1491</v>
      </c>
      <c r="D146" s="792"/>
      <c r="E146" s="792"/>
      <c r="F146" s="792"/>
      <c r="G146" s="792"/>
      <c r="H146" s="653"/>
      <c r="I146" s="218"/>
      <c r="J146" s="640"/>
      <c r="K146" s="641"/>
      <c r="L146" s="641"/>
      <c r="M146" s="641"/>
      <c r="N146" s="641"/>
      <c r="O146" s="641"/>
      <c r="P146" s="641"/>
      <c r="Q146" s="641"/>
      <c r="R146" s="641"/>
      <c r="S146" s="211"/>
      <c r="T146" s="211"/>
    </row>
    <row r="147" spans="1:20" x14ac:dyDescent="0.2">
      <c r="A147" s="636"/>
      <c r="B147" s="637"/>
      <c r="C147" s="643"/>
      <c r="D147" s="643"/>
      <c r="E147" s="643"/>
      <c r="F147" s="643"/>
      <c r="G147" s="643"/>
      <c r="H147" s="653"/>
      <c r="I147" s="218"/>
      <c r="J147" s="640"/>
      <c r="K147" s="641"/>
      <c r="L147" s="641"/>
      <c r="M147" s="641"/>
      <c r="N147" s="641"/>
      <c r="O147" s="641"/>
      <c r="P147" s="641"/>
      <c r="Q147" s="641"/>
      <c r="R147" s="641"/>
      <c r="S147" s="211"/>
      <c r="T147" s="211"/>
    </row>
    <row r="148" spans="1:20" ht="27" customHeight="1" x14ac:dyDescent="0.2">
      <c r="A148" s="636"/>
      <c r="B148" s="637"/>
      <c r="C148" s="792" t="s">
        <v>775</v>
      </c>
      <c r="D148" s="792"/>
      <c r="E148" s="792"/>
      <c r="F148" s="792"/>
      <c r="G148" s="792"/>
      <c r="H148" s="653"/>
      <c r="I148" s="218"/>
      <c r="J148" s="640"/>
      <c r="K148" s="641"/>
      <c r="L148" s="641"/>
      <c r="M148" s="641"/>
      <c r="N148" s="641"/>
      <c r="O148" s="641"/>
      <c r="P148" s="641"/>
      <c r="Q148" s="641"/>
      <c r="R148" s="641"/>
      <c r="S148" s="211"/>
      <c r="T148" s="211"/>
    </row>
    <row r="149" spans="1:20" x14ac:dyDescent="0.2">
      <c r="A149" s="636"/>
      <c r="B149" s="637"/>
      <c r="C149" s="643"/>
      <c r="D149" s="643"/>
      <c r="E149" s="643"/>
      <c r="F149" s="643"/>
      <c r="G149" s="643"/>
      <c r="H149" s="653"/>
      <c r="I149" s="218"/>
      <c r="J149" s="640"/>
      <c r="K149" s="641"/>
      <c r="L149" s="641"/>
      <c r="M149" s="641"/>
      <c r="N149" s="641"/>
      <c r="O149" s="641"/>
      <c r="P149" s="641"/>
      <c r="Q149" s="641"/>
      <c r="R149" s="641"/>
      <c r="S149" s="211"/>
      <c r="T149" s="211"/>
    </row>
    <row r="150" spans="1:20" ht="27" customHeight="1" x14ac:dyDescent="0.2">
      <c r="A150" s="636"/>
      <c r="B150" s="637"/>
      <c r="C150" s="792" t="s">
        <v>776</v>
      </c>
      <c r="D150" s="792"/>
      <c r="E150" s="792"/>
      <c r="F150" s="792"/>
      <c r="G150" s="792"/>
      <c r="H150" s="653"/>
      <c r="I150" s="218"/>
      <c r="J150" s="640"/>
      <c r="K150" s="641"/>
      <c r="L150" s="641"/>
      <c r="M150" s="641"/>
      <c r="N150" s="641"/>
      <c r="O150" s="641"/>
      <c r="P150" s="641"/>
      <c r="Q150" s="641"/>
      <c r="R150" s="641"/>
      <c r="S150" s="211"/>
      <c r="T150" s="211"/>
    </row>
    <row r="151" spans="1:20" x14ac:dyDescent="0.2">
      <c r="A151" s="636"/>
      <c r="B151" s="637"/>
      <c r="C151" s="643"/>
      <c r="D151" s="643"/>
      <c r="E151" s="643"/>
      <c r="F151" s="643"/>
      <c r="G151" s="643"/>
      <c r="H151" s="653"/>
      <c r="I151" s="218"/>
      <c r="J151" s="640"/>
      <c r="K151" s="641"/>
      <c r="L151" s="641"/>
      <c r="M151" s="641"/>
      <c r="N151" s="641"/>
      <c r="O151" s="641"/>
      <c r="P151" s="641"/>
      <c r="Q151" s="641"/>
      <c r="R151" s="641"/>
      <c r="S151" s="211"/>
      <c r="T151" s="211"/>
    </row>
    <row r="152" spans="1:20" x14ac:dyDescent="0.2">
      <c r="A152" s="636"/>
      <c r="B152" s="637"/>
      <c r="C152" s="790" t="s">
        <v>777</v>
      </c>
      <c r="D152" s="790"/>
      <c r="E152" s="790"/>
      <c r="F152" s="790"/>
      <c r="G152" s="790"/>
      <c r="H152" s="653"/>
      <c r="I152" s="212"/>
      <c r="J152" s="640"/>
      <c r="K152" s="641"/>
      <c r="L152" s="641"/>
      <c r="M152" s="641"/>
      <c r="N152" s="641"/>
      <c r="O152" s="641"/>
      <c r="P152" s="641"/>
      <c r="Q152" s="641"/>
      <c r="R152" s="641"/>
      <c r="S152" s="211"/>
      <c r="T152" s="211"/>
    </row>
    <row r="153" spans="1:20" ht="24" customHeight="1" x14ac:dyDescent="0.2">
      <c r="A153" s="636"/>
      <c r="B153" s="637"/>
      <c r="C153" s="792" t="s">
        <v>858</v>
      </c>
      <c r="D153" s="792"/>
      <c r="E153" s="792"/>
      <c r="F153" s="792"/>
      <c r="G153" s="792"/>
      <c r="H153" s="653"/>
      <c r="I153" s="212"/>
      <c r="J153" s="640"/>
      <c r="K153" s="641"/>
      <c r="L153" s="641"/>
      <c r="M153" s="641"/>
      <c r="N153" s="641"/>
      <c r="O153" s="641"/>
      <c r="P153" s="641"/>
      <c r="Q153" s="641"/>
      <c r="R153" s="641"/>
      <c r="S153" s="211"/>
      <c r="T153" s="211"/>
    </row>
    <row r="154" spans="1:20" x14ac:dyDescent="0.2">
      <c r="A154" s="636"/>
      <c r="B154" s="637"/>
      <c r="C154" s="643"/>
      <c r="D154" s="643"/>
      <c r="E154" s="643"/>
      <c r="F154" s="643"/>
      <c r="G154" s="643"/>
      <c r="H154" s="653"/>
      <c r="I154" s="212"/>
      <c r="J154" s="640"/>
      <c r="K154" s="641"/>
      <c r="L154" s="641"/>
      <c r="M154" s="641"/>
      <c r="N154" s="641"/>
      <c r="O154" s="641"/>
      <c r="P154" s="641"/>
      <c r="Q154" s="641"/>
      <c r="R154" s="641"/>
      <c r="S154" s="211"/>
      <c r="T154" s="211"/>
    </row>
    <row r="155" spans="1:20" ht="40.5" customHeight="1" x14ac:dyDescent="0.2">
      <c r="A155" s="636"/>
      <c r="B155" s="637"/>
      <c r="C155" s="792" t="s">
        <v>859</v>
      </c>
      <c r="D155" s="792"/>
      <c r="E155" s="792"/>
      <c r="F155" s="792"/>
      <c r="G155" s="792"/>
      <c r="H155" s="653"/>
      <c r="I155" s="212"/>
      <c r="J155" s="640"/>
      <c r="K155" s="641"/>
      <c r="L155" s="641"/>
      <c r="M155" s="641"/>
      <c r="N155" s="641"/>
      <c r="O155" s="641"/>
      <c r="P155" s="641"/>
      <c r="Q155" s="641"/>
      <c r="R155" s="641"/>
      <c r="S155" s="211"/>
      <c r="T155" s="211"/>
    </row>
    <row r="156" spans="1:20" x14ac:dyDescent="0.2">
      <c r="A156" s="636"/>
      <c r="B156" s="637"/>
      <c r="C156" s="643"/>
      <c r="D156" s="643"/>
      <c r="E156" s="643"/>
      <c r="F156" s="643"/>
      <c r="G156" s="643"/>
      <c r="H156" s="653"/>
      <c r="I156" s="212"/>
      <c r="J156" s="640"/>
      <c r="K156" s="641"/>
      <c r="L156" s="641"/>
      <c r="M156" s="641"/>
      <c r="N156" s="641"/>
      <c r="O156" s="641"/>
      <c r="P156" s="641"/>
      <c r="Q156" s="641"/>
      <c r="R156" s="641"/>
      <c r="S156" s="211"/>
      <c r="T156" s="211"/>
    </row>
    <row r="157" spans="1:20" ht="27" customHeight="1" x14ac:dyDescent="0.2">
      <c r="A157" s="636"/>
      <c r="B157" s="637"/>
      <c r="C157" s="792" t="s">
        <v>860</v>
      </c>
      <c r="D157" s="792"/>
      <c r="E157" s="792"/>
      <c r="F157" s="792"/>
      <c r="G157" s="792"/>
      <c r="H157" s="653"/>
      <c r="I157" s="212"/>
      <c r="J157" s="640"/>
      <c r="K157" s="641"/>
      <c r="L157" s="641"/>
      <c r="M157" s="641"/>
      <c r="N157" s="641"/>
      <c r="O157" s="641"/>
      <c r="P157" s="641"/>
      <c r="Q157" s="641"/>
      <c r="R157" s="641"/>
      <c r="S157" s="211"/>
      <c r="T157" s="211"/>
    </row>
    <row r="158" spans="1:20" x14ac:dyDescent="0.2">
      <c r="A158" s="636"/>
      <c r="B158" s="637"/>
      <c r="C158" s="643"/>
      <c r="D158" s="643"/>
      <c r="E158" s="643"/>
      <c r="F158" s="643"/>
      <c r="G158" s="643"/>
      <c r="H158" s="653"/>
      <c r="I158" s="212"/>
      <c r="J158" s="640"/>
      <c r="K158" s="641"/>
      <c r="L158" s="641"/>
      <c r="M158" s="641"/>
      <c r="N158" s="641"/>
      <c r="O158" s="641"/>
      <c r="P158" s="641"/>
      <c r="Q158" s="641"/>
      <c r="R158" s="641"/>
      <c r="S158" s="211"/>
      <c r="T158" s="211"/>
    </row>
    <row r="159" spans="1:20" ht="66" customHeight="1" x14ac:dyDescent="0.2">
      <c r="A159" s="636"/>
      <c r="B159" s="637"/>
      <c r="C159" s="792" t="s">
        <v>861</v>
      </c>
      <c r="D159" s="792"/>
      <c r="E159" s="792"/>
      <c r="F159" s="792"/>
      <c r="G159" s="792"/>
      <c r="H159" s="653"/>
      <c r="I159" s="212"/>
      <c r="J159" s="640"/>
      <c r="K159" s="641"/>
      <c r="L159" s="641"/>
      <c r="M159" s="641"/>
      <c r="N159" s="641"/>
      <c r="O159" s="641"/>
      <c r="P159" s="641"/>
      <c r="Q159" s="641"/>
      <c r="R159" s="641"/>
      <c r="S159" s="211"/>
      <c r="T159" s="211"/>
    </row>
    <row r="160" spans="1:20" x14ac:dyDescent="0.2">
      <c r="A160" s="636"/>
      <c r="B160" s="637"/>
      <c r="C160" s="790"/>
      <c r="D160" s="790"/>
      <c r="E160" s="790"/>
      <c r="F160" s="790"/>
      <c r="G160" s="790"/>
      <c r="H160" s="653"/>
      <c r="I160" s="218"/>
      <c r="J160" s="640"/>
      <c r="K160" s="641"/>
      <c r="L160" s="641"/>
      <c r="M160" s="641"/>
      <c r="N160" s="641"/>
      <c r="O160" s="641"/>
      <c r="P160" s="641"/>
      <c r="Q160" s="641"/>
      <c r="R160" s="641"/>
      <c r="S160" s="211"/>
      <c r="T160" s="211"/>
    </row>
    <row r="161" spans="1:20" ht="57" customHeight="1" x14ac:dyDescent="0.2">
      <c r="A161" s="636"/>
      <c r="B161" s="637"/>
      <c r="C161" s="792" t="s">
        <v>778</v>
      </c>
      <c r="D161" s="792"/>
      <c r="E161" s="792"/>
      <c r="F161" s="792"/>
      <c r="G161" s="792"/>
      <c r="H161" s="653"/>
      <c r="I161" s="218"/>
      <c r="J161" s="640"/>
      <c r="K161" s="641"/>
      <c r="L161" s="641"/>
      <c r="M161" s="641"/>
      <c r="N161" s="641"/>
      <c r="O161" s="641"/>
      <c r="P161" s="641"/>
      <c r="Q161" s="641"/>
      <c r="R161" s="641"/>
      <c r="S161" s="211"/>
      <c r="T161" s="211"/>
    </row>
    <row r="162" spans="1:20" x14ac:dyDescent="0.2">
      <c r="A162" s="636"/>
      <c r="B162" s="637"/>
      <c r="C162" s="643"/>
      <c r="D162" s="643"/>
      <c r="E162" s="643"/>
      <c r="F162" s="643"/>
      <c r="G162" s="643"/>
      <c r="H162" s="653"/>
      <c r="I162" s="218"/>
      <c r="J162" s="640"/>
      <c r="K162" s="641"/>
      <c r="L162" s="641"/>
      <c r="M162" s="641"/>
      <c r="N162" s="641"/>
      <c r="O162" s="641"/>
      <c r="P162" s="641"/>
      <c r="Q162" s="641"/>
      <c r="R162" s="641"/>
      <c r="S162" s="211"/>
      <c r="T162" s="211"/>
    </row>
    <row r="163" spans="1:20" ht="28.5" customHeight="1" x14ac:dyDescent="0.2">
      <c r="A163" s="636"/>
      <c r="B163" s="637"/>
      <c r="C163" s="792" t="s">
        <v>779</v>
      </c>
      <c r="D163" s="792"/>
      <c r="E163" s="792"/>
      <c r="F163" s="792"/>
      <c r="G163" s="792"/>
      <c r="H163" s="653"/>
      <c r="I163" s="218"/>
      <c r="J163" s="640"/>
      <c r="K163" s="641"/>
      <c r="L163" s="641"/>
      <c r="M163" s="641"/>
      <c r="N163" s="641"/>
      <c r="O163" s="641"/>
      <c r="P163" s="641"/>
      <c r="Q163" s="641"/>
      <c r="R163" s="641"/>
      <c r="S163" s="211"/>
      <c r="T163" s="211"/>
    </row>
    <row r="164" spans="1:20" x14ac:dyDescent="0.2">
      <c r="A164" s="636"/>
      <c r="B164" s="637"/>
      <c r="C164" s="790" t="s">
        <v>780</v>
      </c>
      <c r="D164" s="790"/>
      <c r="E164" s="790"/>
      <c r="F164" s="790"/>
      <c r="G164" s="790"/>
      <c r="H164" s="653"/>
      <c r="I164" s="218"/>
      <c r="J164" s="640"/>
      <c r="K164" s="641"/>
      <c r="L164" s="641"/>
      <c r="M164" s="641"/>
      <c r="N164" s="641"/>
      <c r="O164" s="641"/>
      <c r="P164" s="641"/>
      <c r="Q164" s="641"/>
      <c r="R164" s="641"/>
      <c r="S164" s="211"/>
      <c r="T164" s="211"/>
    </row>
    <row r="165" spans="1:20" ht="28.5" customHeight="1" x14ac:dyDescent="0.2">
      <c r="A165" s="636"/>
      <c r="B165" s="637"/>
      <c r="C165" s="792" t="s">
        <v>781</v>
      </c>
      <c r="D165" s="792"/>
      <c r="E165" s="792"/>
      <c r="F165" s="792"/>
      <c r="G165" s="792"/>
      <c r="H165" s="653"/>
      <c r="I165" s="218"/>
      <c r="J165" s="640"/>
      <c r="K165" s="641"/>
      <c r="L165" s="641"/>
      <c r="M165" s="641"/>
      <c r="N165" s="641"/>
      <c r="O165" s="641"/>
      <c r="P165" s="641"/>
      <c r="Q165" s="641"/>
      <c r="R165" s="641"/>
      <c r="S165" s="211"/>
      <c r="T165" s="211"/>
    </row>
    <row r="166" spans="1:20" x14ac:dyDescent="0.2">
      <c r="A166" s="636"/>
      <c r="B166" s="637"/>
      <c r="C166" s="792" t="s">
        <v>782</v>
      </c>
      <c r="D166" s="792"/>
      <c r="E166" s="792"/>
      <c r="F166" s="792"/>
      <c r="G166" s="792"/>
      <c r="H166" s="653"/>
      <c r="I166" s="218"/>
      <c r="J166" s="640"/>
      <c r="K166" s="641"/>
      <c r="L166" s="641"/>
      <c r="M166" s="641"/>
      <c r="N166" s="641"/>
      <c r="O166" s="641"/>
      <c r="P166" s="641"/>
      <c r="Q166" s="641"/>
      <c r="R166" s="641"/>
      <c r="S166" s="211"/>
      <c r="T166" s="211"/>
    </row>
    <row r="167" spans="1:20" ht="54.75" customHeight="1" x14ac:dyDescent="0.2">
      <c r="A167" s="636"/>
      <c r="B167" s="637"/>
      <c r="C167" s="792" t="s">
        <v>783</v>
      </c>
      <c r="D167" s="792"/>
      <c r="E167" s="792"/>
      <c r="F167" s="792"/>
      <c r="G167" s="792"/>
      <c r="H167" s="653"/>
      <c r="I167" s="218"/>
      <c r="J167" s="640"/>
      <c r="K167" s="641"/>
      <c r="L167" s="641"/>
      <c r="M167" s="641"/>
      <c r="N167" s="641"/>
      <c r="O167" s="641"/>
      <c r="P167" s="641"/>
      <c r="Q167" s="641"/>
      <c r="R167" s="641"/>
      <c r="S167" s="211"/>
      <c r="T167" s="211"/>
    </row>
    <row r="168" spans="1:20" x14ac:dyDescent="0.2">
      <c r="A168" s="636"/>
      <c r="B168" s="637"/>
      <c r="C168" s="643"/>
      <c r="D168" s="643"/>
      <c r="E168" s="643"/>
      <c r="F168" s="643"/>
      <c r="G168" s="643"/>
      <c r="H168" s="653"/>
      <c r="I168" s="218"/>
      <c r="J168" s="640"/>
      <c r="K168" s="641"/>
      <c r="L168" s="641"/>
      <c r="M168" s="641"/>
      <c r="N168" s="641"/>
      <c r="O168" s="641"/>
      <c r="P168" s="641"/>
      <c r="Q168" s="641"/>
      <c r="R168" s="641"/>
      <c r="S168" s="211"/>
      <c r="T168" s="211"/>
    </row>
    <row r="169" spans="1:20" x14ac:dyDescent="0.2">
      <c r="A169" s="636"/>
      <c r="B169" s="637"/>
      <c r="C169" s="790" t="s">
        <v>784</v>
      </c>
      <c r="D169" s="790"/>
      <c r="E169" s="790"/>
      <c r="F169" s="790"/>
      <c r="G169" s="790"/>
      <c r="H169" s="653"/>
      <c r="I169" s="218"/>
      <c r="J169" s="640"/>
      <c r="K169" s="641"/>
      <c r="L169" s="641"/>
      <c r="M169" s="641"/>
      <c r="N169" s="641"/>
      <c r="O169" s="641"/>
      <c r="P169" s="641"/>
      <c r="Q169" s="641"/>
      <c r="R169" s="641"/>
      <c r="S169" s="211"/>
      <c r="T169" s="211"/>
    </row>
    <row r="170" spans="1:20" ht="56.25" customHeight="1" x14ac:dyDescent="0.2">
      <c r="A170" s="636"/>
      <c r="B170" s="637"/>
      <c r="C170" s="792" t="s">
        <v>785</v>
      </c>
      <c r="D170" s="792"/>
      <c r="E170" s="792"/>
      <c r="F170" s="792"/>
      <c r="G170" s="792"/>
      <c r="H170" s="653"/>
      <c r="I170" s="218"/>
      <c r="J170" s="640"/>
      <c r="K170" s="641"/>
      <c r="L170" s="641"/>
      <c r="M170" s="641"/>
      <c r="N170" s="641"/>
      <c r="O170" s="641"/>
      <c r="P170" s="641"/>
      <c r="Q170" s="641"/>
      <c r="R170" s="641"/>
      <c r="S170" s="211"/>
      <c r="T170" s="211"/>
    </row>
    <row r="171" spans="1:20" x14ac:dyDescent="0.2">
      <c r="A171" s="636"/>
      <c r="B171" s="637"/>
      <c r="C171" s="643"/>
      <c r="D171" s="643"/>
      <c r="E171" s="643"/>
      <c r="F171" s="643"/>
      <c r="G171" s="643"/>
      <c r="H171" s="653"/>
      <c r="I171" s="218"/>
      <c r="J171" s="640"/>
      <c r="K171" s="641"/>
      <c r="L171" s="641"/>
      <c r="M171" s="641"/>
      <c r="N171" s="641"/>
      <c r="O171" s="641"/>
      <c r="P171" s="641"/>
      <c r="Q171" s="641"/>
      <c r="R171" s="641"/>
      <c r="S171" s="211"/>
      <c r="T171" s="211"/>
    </row>
    <row r="172" spans="1:20" ht="16.5" customHeight="1" x14ac:dyDescent="0.2">
      <c r="A172" s="636"/>
      <c r="B172" s="637"/>
      <c r="C172" s="792" t="s">
        <v>862</v>
      </c>
      <c r="D172" s="792"/>
      <c r="E172" s="792"/>
      <c r="F172" s="792"/>
      <c r="G172" s="792"/>
      <c r="H172" s="653"/>
      <c r="I172" s="218"/>
      <c r="J172" s="640"/>
      <c r="K172" s="641"/>
      <c r="L172" s="641"/>
      <c r="M172" s="641"/>
      <c r="N172" s="641"/>
      <c r="O172" s="641"/>
      <c r="P172" s="641"/>
      <c r="Q172" s="641"/>
      <c r="R172" s="641"/>
      <c r="S172" s="211"/>
      <c r="T172" s="211"/>
    </row>
    <row r="173" spans="1:20" hidden="1" x14ac:dyDescent="0.2">
      <c r="A173" s="636"/>
      <c r="B173" s="637"/>
      <c r="C173" s="643"/>
      <c r="D173" s="643"/>
      <c r="E173" s="643"/>
      <c r="F173" s="643"/>
      <c r="G173" s="643"/>
      <c r="H173" s="653"/>
      <c r="I173" s="218"/>
      <c r="J173" s="640"/>
      <c r="K173" s="641"/>
      <c r="L173" s="641"/>
      <c r="M173" s="641"/>
      <c r="N173" s="641"/>
      <c r="O173" s="641"/>
      <c r="P173" s="641"/>
      <c r="Q173" s="641"/>
      <c r="R173" s="641"/>
      <c r="S173" s="211"/>
      <c r="T173" s="211"/>
    </row>
    <row r="174" spans="1:20" ht="27" customHeight="1" x14ac:dyDescent="0.2">
      <c r="A174" s="636"/>
      <c r="B174" s="637"/>
      <c r="C174" s="792" t="s">
        <v>786</v>
      </c>
      <c r="D174" s="792"/>
      <c r="E174" s="792"/>
      <c r="F174" s="792"/>
      <c r="G174" s="792"/>
      <c r="H174" s="653"/>
      <c r="I174" s="218"/>
      <c r="J174" s="640"/>
      <c r="K174" s="641"/>
      <c r="L174" s="641"/>
      <c r="M174" s="641"/>
      <c r="N174" s="641"/>
      <c r="O174" s="641"/>
      <c r="P174" s="641"/>
      <c r="Q174" s="641"/>
      <c r="R174" s="641"/>
      <c r="S174" s="211"/>
      <c r="T174" s="211"/>
    </row>
    <row r="175" spans="1:20" ht="7.5" customHeight="1" x14ac:dyDescent="0.2">
      <c r="A175" s="636"/>
      <c r="B175" s="637"/>
      <c r="C175" s="643"/>
      <c r="D175" s="643"/>
      <c r="E175" s="643"/>
      <c r="F175" s="643"/>
      <c r="G175" s="643"/>
      <c r="H175" s="653"/>
      <c r="I175" s="218"/>
      <c r="J175" s="640"/>
      <c r="K175" s="641"/>
      <c r="L175" s="641"/>
      <c r="M175" s="641"/>
      <c r="N175" s="641"/>
      <c r="O175" s="641"/>
      <c r="P175" s="641"/>
      <c r="Q175" s="641"/>
      <c r="R175" s="641"/>
      <c r="S175" s="211"/>
      <c r="T175" s="211"/>
    </row>
    <row r="176" spans="1:20" ht="52.5" customHeight="1" x14ac:dyDescent="0.2">
      <c r="A176" s="636"/>
      <c r="B176" s="637"/>
      <c r="C176" s="792" t="s">
        <v>787</v>
      </c>
      <c r="D176" s="792"/>
      <c r="E176" s="792"/>
      <c r="F176" s="792"/>
      <c r="G176" s="792"/>
      <c r="H176" s="653"/>
      <c r="I176" s="218"/>
      <c r="J176" s="640"/>
      <c r="K176" s="641"/>
      <c r="L176" s="641"/>
      <c r="M176" s="641"/>
      <c r="N176" s="641"/>
      <c r="O176" s="641"/>
      <c r="P176" s="641"/>
      <c r="Q176" s="641"/>
      <c r="R176" s="641"/>
      <c r="S176" s="211"/>
      <c r="T176" s="211"/>
    </row>
    <row r="177" spans="1:20" x14ac:dyDescent="0.2">
      <c r="A177" s="636"/>
      <c r="B177" s="637"/>
      <c r="C177" s="643"/>
      <c r="D177" s="643"/>
      <c r="E177" s="643"/>
      <c r="F177" s="643"/>
      <c r="G177" s="643"/>
      <c r="H177" s="653"/>
      <c r="I177" s="218"/>
      <c r="J177" s="640"/>
      <c r="K177" s="641"/>
      <c r="L177" s="641"/>
      <c r="M177" s="641"/>
      <c r="N177" s="641"/>
      <c r="O177" s="641"/>
      <c r="P177" s="641"/>
      <c r="Q177" s="641"/>
      <c r="R177" s="641"/>
      <c r="S177" s="211"/>
      <c r="T177" s="211"/>
    </row>
    <row r="178" spans="1:20" x14ac:dyDescent="0.2">
      <c r="A178" s="636"/>
      <c r="B178" s="637"/>
      <c r="C178" s="790" t="s">
        <v>788</v>
      </c>
      <c r="D178" s="790"/>
      <c r="E178" s="790"/>
      <c r="F178" s="790"/>
      <c r="G178" s="790"/>
      <c r="H178" s="653"/>
      <c r="I178" s="218"/>
      <c r="J178" s="640"/>
      <c r="K178" s="641"/>
      <c r="L178" s="641"/>
      <c r="M178" s="641"/>
      <c r="N178" s="641"/>
      <c r="O178" s="641"/>
      <c r="P178" s="641"/>
      <c r="Q178" s="641"/>
      <c r="R178" s="641"/>
      <c r="S178" s="211"/>
      <c r="T178" s="211"/>
    </row>
    <row r="179" spans="1:20" ht="103.5" customHeight="1" x14ac:dyDescent="0.2">
      <c r="A179" s="636"/>
      <c r="B179" s="637"/>
      <c r="C179" s="792" t="s">
        <v>1318</v>
      </c>
      <c r="D179" s="792"/>
      <c r="E179" s="792"/>
      <c r="F179" s="792"/>
      <c r="G179" s="792"/>
      <c r="H179" s="653"/>
      <c r="I179" s="218"/>
      <c r="J179" s="640"/>
      <c r="K179" s="641"/>
      <c r="L179" s="641"/>
      <c r="M179" s="641"/>
      <c r="N179" s="641"/>
      <c r="O179" s="641"/>
      <c r="P179" s="641"/>
      <c r="Q179" s="641"/>
      <c r="R179" s="641"/>
      <c r="S179" s="211"/>
      <c r="T179" s="211"/>
    </row>
    <row r="180" spans="1:20" x14ac:dyDescent="0.2">
      <c r="A180" s="636"/>
      <c r="B180" s="637"/>
      <c r="C180" s="643"/>
      <c r="D180" s="643"/>
      <c r="E180" s="643"/>
      <c r="F180" s="643"/>
      <c r="G180" s="643"/>
      <c r="H180" s="653"/>
      <c r="I180" s="218"/>
      <c r="J180" s="640"/>
      <c r="K180" s="641"/>
      <c r="L180" s="641"/>
      <c r="M180" s="641"/>
      <c r="N180" s="641"/>
      <c r="O180" s="641"/>
      <c r="P180" s="641"/>
      <c r="Q180" s="641"/>
      <c r="R180" s="641"/>
      <c r="S180" s="211"/>
      <c r="T180" s="211"/>
    </row>
    <row r="181" spans="1:20" ht="51.75" customHeight="1" x14ac:dyDescent="0.2">
      <c r="A181" s="636"/>
      <c r="B181" s="637"/>
      <c r="C181" s="792" t="s">
        <v>789</v>
      </c>
      <c r="D181" s="792"/>
      <c r="E181" s="792"/>
      <c r="F181" s="792"/>
      <c r="G181" s="792"/>
      <c r="H181" s="653"/>
      <c r="I181" s="218"/>
      <c r="J181" s="640"/>
      <c r="K181" s="641"/>
      <c r="L181" s="641"/>
      <c r="M181" s="641"/>
      <c r="N181" s="641"/>
      <c r="O181" s="641"/>
      <c r="P181" s="641"/>
      <c r="Q181" s="641"/>
      <c r="R181" s="641"/>
      <c r="S181" s="211"/>
      <c r="T181" s="211"/>
    </row>
    <row r="182" spans="1:20" x14ac:dyDescent="0.2">
      <c r="A182" s="636"/>
      <c r="B182" s="637"/>
      <c r="C182" s="653"/>
      <c r="D182" s="653"/>
      <c r="E182" s="653"/>
      <c r="F182" s="653"/>
      <c r="G182" s="653"/>
      <c r="H182" s="653"/>
      <c r="I182" s="218"/>
      <c r="J182" s="640"/>
      <c r="K182" s="641"/>
      <c r="L182" s="641"/>
      <c r="M182" s="641"/>
      <c r="N182" s="641"/>
      <c r="O182" s="641"/>
      <c r="P182" s="641"/>
      <c r="Q182" s="641"/>
      <c r="R182" s="641"/>
      <c r="S182" s="211"/>
      <c r="T182" s="211"/>
    </row>
    <row r="183" spans="1:20" x14ac:dyDescent="0.2">
      <c r="A183" s="636"/>
      <c r="B183" s="637"/>
      <c r="C183" s="790" t="s">
        <v>790</v>
      </c>
      <c r="D183" s="790"/>
      <c r="E183" s="790"/>
      <c r="F183" s="790"/>
      <c r="G183" s="790"/>
      <c r="H183" s="653"/>
      <c r="I183" s="218"/>
      <c r="J183" s="640"/>
      <c r="K183" s="641"/>
      <c r="L183" s="641"/>
      <c r="M183" s="641"/>
      <c r="N183" s="641"/>
      <c r="O183" s="641"/>
      <c r="P183" s="641"/>
      <c r="Q183" s="641"/>
      <c r="R183" s="641"/>
      <c r="S183" s="211"/>
      <c r="T183" s="211"/>
    </row>
    <row r="184" spans="1:20" ht="23.25" customHeight="1" x14ac:dyDescent="0.2">
      <c r="A184" s="636"/>
      <c r="B184" s="637"/>
      <c r="C184" s="792" t="s">
        <v>791</v>
      </c>
      <c r="D184" s="792"/>
      <c r="E184" s="792"/>
      <c r="F184" s="792"/>
      <c r="G184" s="792"/>
      <c r="H184" s="653"/>
      <c r="I184" s="218"/>
      <c r="J184" s="640"/>
      <c r="K184" s="641"/>
      <c r="L184" s="641"/>
      <c r="M184" s="641"/>
      <c r="N184" s="641"/>
      <c r="O184" s="641"/>
      <c r="P184" s="641"/>
      <c r="Q184" s="641"/>
      <c r="R184" s="641"/>
      <c r="S184" s="211"/>
      <c r="T184" s="211"/>
    </row>
    <row r="185" spans="1:20" x14ac:dyDescent="0.2">
      <c r="A185" s="636"/>
      <c r="B185" s="637"/>
      <c r="C185" s="790" t="s">
        <v>181</v>
      </c>
      <c r="D185" s="790"/>
      <c r="E185" s="790"/>
      <c r="F185" s="790"/>
      <c r="G185" s="790"/>
      <c r="H185" s="653"/>
      <c r="I185" s="218"/>
      <c r="J185" s="640"/>
      <c r="K185" s="641"/>
      <c r="L185" s="641"/>
      <c r="M185" s="641"/>
      <c r="N185" s="641"/>
      <c r="O185" s="641"/>
      <c r="P185" s="641"/>
      <c r="Q185" s="641"/>
      <c r="R185" s="641"/>
      <c r="S185" s="211"/>
      <c r="T185" s="211"/>
    </row>
    <row r="186" spans="1:20" ht="78.75" customHeight="1" x14ac:dyDescent="0.2">
      <c r="A186" s="636"/>
      <c r="B186" s="637"/>
      <c r="C186" s="792" t="s">
        <v>1492</v>
      </c>
      <c r="D186" s="792"/>
      <c r="E186" s="792"/>
      <c r="F186" s="792"/>
      <c r="G186" s="792"/>
      <c r="H186" s="653"/>
      <c r="I186" s="218"/>
      <c r="J186" s="640"/>
      <c r="K186" s="641"/>
      <c r="L186" s="641"/>
      <c r="M186" s="641"/>
      <c r="N186" s="641"/>
      <c r="O186" s="641"/>
      <c r="P186" s="641"/>
      <c r="Q186" s="641"/>
      <c r="R186" s="641"/>
      <c r="S186" s="211"/>
      <c r="T186" s="211"/>
    </row>
    <row r="187" spans="1:20" x14ac:dyDescent="0.2">
      <c r="A187" s="636"/>
      <c r="B187" s="637"/>
      <c r="C187" s="653"/>
      <c r="D187" s="653"/>
      <c r="E187" s="653"/>
      <c r="F187" s="653"/>
      <c r="G187" s="653"/>
      <c r="H187" s="653"/>
      <c r="I187" s="218"/>
      <c r="J187" s="640"/>
      <c r="K187" s="641"/>
      <c r="L187" s="641"/>
      <c r="M187" s="641"/>
      <c r="N187" s="641"/>
      <c r="O187" s="641"/>
      <c r="P187" s="641"/>
      <c r="Q187" s="641"/>
      <c r="R187" s="641"/>
      <c r="S187" s="211"/>
      <c r="T187" s="211"/>
    </row>
    <row r="188" spans="1:20" x14ac:dyDescent="0.2">
      <c r="A188" s="636"/>
      <c r="B188" s="637"/>
      <c r="C188" s="790" t="s">
        <v>183</v>
      </c>
      <c r="D188" s="790"/>
      <c r="E188" s="790"/>
      <c r="F188" s="790"/>
      <c r="G188" s="790"/>
      <c r="H188" s="653"/>
      <c r="I188" s="218"/>
      <c r="J188" s="640"/>
      <c r="K188" s="641"/>
      <c r="L188" s="641"/>
      <c r="M188" s="641"/>
      <c r="N188" s="641"/>
      <c r="O188" s="641"/>
      <c r="P188" s="641"/>
      <c r="Q188" s="641"/>
      <c r="R188" s="641"/>
      <c r="S188" s="211"/>
      <c r="T188" s="211"/>
    </row>
    <row r="189" spans="1:20" ht="120.75" customHeight="1" x14ac:dyDescent="0.2">
      <c r="A189" s="636"/>
      <c r="B189" s="637"/>
      <c r="C189" s="792" t="s">
        <v>1319</v>
      </c>
      <c r="D189" s="792"/>
      <c r="E189" s="792"/>
      <c r="F189" s="792"/>
      <c r="G189" s="792"/>
      <c r="H189" s="653"/>
      <c r="I189" s="218"/>
      <c r="J189" s="640"/>
      <c r="K189" s="641"/>
      <c r="L189" s="641"/>
      <c r="M189" s="641"/>
      <c r="N189" s="641"/>
      <c r="O189" s="641"/>
      <c r="P189" s="641"/>
      <c r="Q189" s="641"/>
      <c r="R189" s="641"/>
      <c r="S189" s="211"/>
      <c r="T189" s="211"/>
    </row>
    <row r="190" spans="1:20" x14ac:dyDescent="0.2">
      <c r="A190" s="636"/>
      <c r="B190" s="637"/>
      <c r="C190" s="791"/>
      <c r="D190" s="791"/>
      <c r="E190" s="791"/>
      <c r="F190" s="791"/>
      <c r="G190" s="791"/>
      <c r="H190" s="653"/>
      <c r="I190" s="218"/>
      <c r="J190" s="640"/>
      <c r="K190" s="641"/>
      <c r="L190" s="641"/>
      <c r="M190" s="641"/>
      <c r="N190" s="641"/>
      <c r="O190" s="641"/>
      <c r="P190" s="641"/>
      <c r="Q190" s="641"/>
      <c r="R190" s="641"/>
      <c r="S190" s="211"/>
      <c r="T190" s="211"/>
    </row>
    <row r="191" spans="1:20" x14ac:dyDescent="0.2">
      <c r="A191" s="636"/>
      <c r="B191" s="637"/>
      <c r="C191" s="790" t="s">
        <v>792</v>
      </c>
      <c r="D191" s="790"/>
      <c r="E191" s="790"/>
      <c r="F191" s="790"/>
      <c r="G191" s="790"/>
      <c r="H191" s="653"/>
      <c r="I191" s="218"/>
      <c r="J191" s="640"/>
      <c r="K191" s="641"/>
      <c r="L191" s="641"/>
      <c r="M191" s="641"/>
      <c r="N191" s="641"/>
      <c r="O191" s="641"/>
      <c r="P191" s="641"/>
      <c r="Q191" s="641"/>
      <c r="R191" s="641"/>
      <c r="S191" s="211"/>
      <c r="T191" s="211"/>
    </row>
    <row r="192" spans="1:20" x14ac:dyDescent="0.2">
      <c r="A192" s="636"/>
      <c r="B192" s="637"/>
      <c r="C192" s="791" t="s">
        <v>793</v>
      </c>
      <c r="D192" s="791"/>
      <c r="E192" s="791"/>
      <c r="F192" s="791"/>
      <c r="G192" s="791"/>
      <c r="H192" s="653"/>
      <c r="I192" s="218"/>
      <c r="J192" s="640"/>
      <c r="K192" s="641"/>
      <c r="L192" s="641"/>
      <c r="M192" s="641"/>
      <c r="N192" s="641"/>
      <c r="O192" s="641"/>
      <c r="P192" s="641"/>
      <c r="Q192" s="641"/>
      <c r="R192" s="641"/>
      <c r="S192" s="211"/>
      <c r="T192" s="211"/>
    </row>
    <row r="193" spans="1:20" x14ac:dyDescent="0.2">
      <c r="A193" s="636"/>
      <c r="B193" s="637"/>
      <c r="C193" s="653"/>
      <c r="D193" s="653"/>
      <c r="E193" s="653"/>
      <c r="F193" s="653"/>
      <c r="G193" s="653"/>
      <c r="H193" s="653"/>
      <c r="I193" s="218"/>
      <c r="J193" s="640"/>
      <c r="K193" s="641"/>
      <c r="L193" s="641"/>
      <c r="M193" s="641"/>
      <c r="N193" s="641"/>
      <c r="O193" s="641"/>
      <c r="P193" s="641"/>
      <c r="Q193" s="641"/>
      <c r="R193" s="641"/>
      <c r="S193" s="211"/>
      <c r="T193" s="211"/>
    </row>
    <row r="194" spans="1:20" ht="118.5" customHeight="1" x14ac:dyDescent="0.2">
      <c r="A194" s="636"/>
      <c r="B194" s="637"/>
      <c r="C194" s="792" t="s">
        <v>1320</v>
      </c>
      <c r="D194" s="792"/>
      <c r="E194" s="792"/>
      <c r="F194" s="792"/>
      <c r="G194" s="792"/>
      <c r="H194" s="653"/>
      <c r="I194" s="218"/>
      <c r="J194" s="640"/>
      <c r="K194" s="641"/>
      <c r="L194" s="641"/>
      <c r="M194" s="641"/>
      <c r="N194" s="641"/>
      <c r="O194" s="641"/>
      <c r="P194" s="641"/>
      <c r="Q194" s="641"/>
      <c r="R194" s="641"/>
      <c r="S194" s="211"/>
      <c r="T194" s="211"/>
    </row>
    <row r="195" spans="1:20" x14ac:dyDescent="0.2">
      <c r="A195" s="636"/>
      <c r="B195" s="637"/>
      <c r="C195" s="643"/>
      <c r="D195" s="643"/>
      <c r="E195" s="643"/>
      <c r="F195" s="643"/>
      <c r="G195" s="643"/>
      <c r="H195" s="653"/>
      <c r="I195" s="218"/>
      <c r="J195" s="640"/>
      <c r="K195" s="641"/>
      <c r="L195" s="641"/>
      <c r="M195" s="641"/>
      <c r="N195" s="641"/>
      <c r="O195" s="641"/>
      <c r="P195" s="641"/>
      <c r="Q195" s="641"/>
      <c r="R195" s="641"/>
      <c r="S195" s="211"/>
      <c r="T195" s="211"/>
    </row>
    <row r="196" spans="1:20" ht="27.75" customHeight="1" x14ac:dyDescent="0.2">
      <c r="A196" s="636"/>
      <c r="B196" s="637"/>
      <c r="C196" s="792" t="s">
        <v>794</v>
      </c>
      <c r="D196" s="792"/>
      <c r="E196" s="792"/>
      <c r="F196" s="792"/>
      <c r="G196" s="792"/>
      <c r="H196" s="653"/>
      <c r="I196" s="218"/>
      <c r="J196" s="659"/>
      <c r="K196" s="641"/>
      <c r="L196" s="641"/>
      <c r="M196" s="641"/>
      <c r="N196" s="641"/>
      <c r="O196" s="641"/>
      <c r="P196" s="641"/>
      <c r="Q196" s="641"/>
      <c r="R196" s="641"/>
      <c r="S196" s="211"/>
      <c r="T196" s="211"/>
    </row>
    <row r="197" spans="1:20" x14ac:dyDescent="0.2">
      <c r="A197" s="636"/>
      <c r="B197" s="637"/>
      <c r="C197" s="643"/>
      <c r="D197" s="643"/>
      <c r="E197" s="643"/>
      <c r="F197" s="643"/>
      <c r="G197" s="643"/>
      <c r="H197" s="653"/>
      <c r="I197" s="218"/>
      <c r="J197" s="659"/>
      <c r="K197" s="641"/>
      <c r="L197" s="641"/>
      <c r="M197" s="641"/>
      <c r="N197" s="641"/>
      <c r="O197" s="641"/>
      <c r="P197" s="641"/>
      <c r="Q197" s="641"/>
      <c r="R197" s="641"/>
      <c r="S197" s="211"/>
      <c r="T197" s="211"/>
    </row>
    <row r="198" spans="1:20" x14ac:dyDescent="0.2">
      <c r="A198" s="636"/>
      <c r="B198" s="637"/>
      <c r="C198" s="790" t="s">
        <v>795</v>
      </c>
      <c r="D198" s="790"/>
      <c r="E198" s="790"/>
      <c r="F198" s="790"/>
      <c r="G198" s="790"/>
      <c r="H198" s="653"/>
      <c r="I198" s="212"/>
      <c r="J198" s="659"/>
      <c r="K198" s="641"/>
      <c r="L198" s="641"/>
      <c r="M198" s="641"/>
      <c r="N198" s="641"/>
      <c r="O198" s="641"/>
      <c r="P198" s="641"/>
      <c r="Q198" s="641"/>
      <c r="R198" s="641"/>
      <c r="S198" s="211"/>
      <c r="T198" s="211"/>
    </row>
    <row r="199" spans="1:20" ht="27" customHeight="1" x14ac:dyDescent="0.2">
      <c r="A199" s="636"/>
      <c r="B199" s="637"/>
      <c r="C199" s="792" t="s">
        <v>779</v>
      </c>
      <c r="D199" s="792"/>
      <c r="E199" s="792"/>
      <c r="F199" s="792"/>
      <c r="G199" s="792"/>
      <c r="H199" s="653"/>
      <c r="I199" s="212"/>
      <c r="J199" s="659"/>
      <c r="K199" s="641"/>
      <c r="L199" s="641"/>
      <c r="M199" s="641"/>
      <c r="N199" s="641"/>
      <c r="O199" s="641"/>
      <c r="P199" s="641"/>
      <c r="Q199" s="641"/>
      <c r="R199" s="641"/>
      <c r="S199" s="211"/>
      <c r="T199" s="211"/>
    </row>
    <row r="200" spans="1:20" x14ac:dyDescent="0.2">
      <c r="A200" s="636"/>
      <c r="B200" s="637"/>
      <c r="C200" s="643"/>
      <c r="D200" s="643"/>
      <c r="E200" s="643"/>
      <c r="F200" s="643"/>
      <c r="G200" s="643"/>
      <c r="H200" s="653"/>
      <c r="I200" s="212"/>
      <c r="J200" s="659"/>
      <c r="K200" s="641"/>
      <c r="L200" s="641"/>
      <c r="M200" s="641"/>
      <c r="N200" s="641"/>
      <c r="O200" s="641"/>
      <c r="P200" s="641"/>
      <c r="Q200" s="641"/>
      <c r="R200" s="641"/>
      <c r="S200" s="211"/>
      <c r="T200" s="211"/>
    </row>
    <row r="201" spans="1:20" ht="40.5" customHeight="1" x14ac:dyDescent="0.2">
      <c r="A201" s="636"/>
      <c r="B201" s="637"/>
      <c r="C201" s="792" t="s">
        <v>1321</v>
      </c>
      <c r="D201" s="792"/>
      <c r="E201" s="792"/>
      <c r="F201" s="792"/>
      <c r="G201" s="792"/>
      <c r="H201" s="653"/>
      <c r="I201" s="218"/>
      <c r="J201" s="640"/>
      <c r="K201" s="641"/>
      <c r="L201" s="641"/>
      <c r="M201" s="641"/>
      <c r="N201" s="641"/>
      <c r="O201" s="641"/>
      <c r="P201" s="641"/>
      <c r="Q201" s="641"/>
      <c r="R201" s="641"/>
      <c r="S201" s="211"/>
      <c r="T201" s="211"/>
    </row>
    <row r="202" spans="1:20" x14ac:dyDescent="0.2">
      <c r="A202" s="636"/>
      <c r="B202" s="637"/>
      <c r="C202" s="643"/>
      <c r="D202" s="643"/>
      <c r="E202" s="643"/>
      <c r="F202" s="643"/>
      <c r="G202" s="643"/>
      <c r="H202" s="653"/>
      <c r="I202" s="218"/>
      <c r="J202" s="640"/>
      <c r="K202" s="641"/>
      <c r="L202" s="641"/>
      <c r="M202" s="641"/>
      <c r="N202" s="641"/>
      <c r="O202" s="641"/>
      <c r="P202" s="641"/>
      <c r="Q202" s="641"/>
      <c r="R202" s="641"/>
      <c r="S202" s="211"/>
      <c r="T202" s="211"/>
    </row>
    <row r="203" spans="1:20" x14ac:dyDescent="0.2">
      <c r="A203" s="636"/>
      <c r="B203" s="637"/>
      <c r="C203" s="790" t="s">
        <v>796</v>
      </c>
      <c r="D203" s="790"/>
      <c r="E203" s="790"/>
      <c r="F203" s="790"/>
      <c r="G203" s="790"/>
      <c r="H203" s="653"/>
      <c r="I203" s="218"/>
      <c r="J203" s="640"/>
      <c r="K203" s="641"/>
      <c r="L203" s="641"/>
      <c r="M203" s="641"/>
      <c r="N203" s="641"/>
      <c r="O203" s="641"/>
      <c r="P203" s="641"/>
      <c r="Q203" s="641"/>
      <c r="R203" s="641"/>
      <c r="S203" s="211"/>
      <c r="T203" s="211"/>
    </row>
    <row r="204" spans="1:20" x14ac:dyDescent="0.2">
      <c r="A204" s="636"/>
      <c r="B204" s="637"/>
      <c r="C204" s="792" t="s">
        <v>863</v>
      </c>
      <c r="D204" s="792"/>
      <c r="E204" s="792"/>
      <c r="F204" s="792"/>
      <c r="G204" s="792"/>
      <c r="H204" s="653"/>
      <c r="I204" s="218"/>
      <c r="J204" s="640"/>
      <c r="K204" s="641"/>
      <c r="L204" s="641"/>
      <c r="M204" s="641"/>
      <c r="N204" s="641"/>
      <c r="O204" s="641"/>
      <c r="P204" s="641"/>
      <c r="Q204" s="641"/>
      <c r="R204" s="641"/>
      <c r="S204" s="211"/>
      <c r="T204" s="211"/>
    </row>
    <row r="205" spans="1:20" ht="28.5" customHeight="1" x14ac:dyDescent="0.2">
      <c r="A205" s="636"/>
      <c r="B205" s="637"/>
      <c r="C205" s="792" t="s">
        <v>864</v>
      </c>
      <c r="D205" s="792"/>
      <c r="E205" s="792"/>
      <c r="F205" s="792"/>
      <c r="G205" s="792"/>
      <c r="H205" s="653"/>
      <c r="I205" s="218"/>
      <c r="J205" s="640"/>
      <c r="K205" s="641"/>
      <c r="L205" s="641"/>
      <c r="M205" s="641"/>
      <c r="N205" s="641"/>
      <c r="O205" s="641"/>
      <c r="P205" s="641"/>
      <c r="Q205" s="641"/>
      <c r="R205" s="641"/>
      <c r="S205" s="211"/>
      <c r="T205" s="211"/>
    </row>
    <row r="206" spans="1:20" ht="42" customHeight="1" x14ac:dyDescent="0.2">
      <c r="A206" s="636"/>
      <c r="B206" s="637"/>
      <c r="C206" s="792" t="s">
        <v>865</v>
      </c>
      <c r="D206" s="792"/>
      <c r="E206" s="792"/>
      <c r="F206" s="792"/>
      <c r="G206" s="792"/>
      <c r="H206" s="653"/>
      <c r="I206" s="218"/>
      <c r="J206" s="640"/>
      <c r="K206" s="641"/>
      <c r="L206" s="641"/>
      <c r="M206" s="641"/>
      <c r="N206" s="641"/>
      <c r="O206" s="641"/>
      <c r="P206" s="641"/>
      <c r="Q206" s="641"/>
      <c r="R206" s="641"/>
      <c r="S206" s="211"/>
      <c r="T206" s="211"/>
    </row>
    <row r="207" spans="1:20" ht="27.75" customHeight="1" x14ac:dyDescent="0.2">
      <c r="A207" s="636"/>
      <c r="B207" s="637"/>
      <c r="C207" s="792" t="s">
        <v>866</v>
      </c>
      <c r="D207" s="792"/>
      <c r="E207" s="792"/>
      <c r="F207" s="792"/>
      <c r="G207" s="792"/>
      <c r="H207" s="653"/>
      <c r="I207" s="218"/>
      <c r="J207" s="640"/>
      <c r="K207" s="641"/>
      <c r="L207" s="641"/>
      <c r="M207" s="641"/>
      <c r="N207" s="641"/>
      <c r="O207" s="641"/>
      <c r="P207" s="641"/>
      <c r="Q207" s="641"/>
      <c r="R207" s="641"/>
      <c r="S207" s="211"/>
      <c r="T207" s="211"/>
    </row>
    <row r="208" spans="1:20" x14ac:dyDescent="0.2">
      <c r="A208" s="636"/>
      <c r="B208" s="637"/>
      <c r="C208" s="643"/>
      <c r="D208" s="643"/>
      <c r="E208" s="643"/>
      <c r="F208" s="643"/>
      <c r="G208" s="643"/>
      <c r="H208" s="653"/>
      <c r="I208" s="218"/>
      <c r="J208" s="640"/>
      <c r="K208" s="641"/>
      <c r="L208" s="641"/>
      <c r="M208" s="641"/>
      <c r="N208" s="641"/>
      <c r="O208" s="641"/>
      <c r="P208" s="641"/>
      <c r="Q208" s="641"/>
      <c r="R208" s="641"/>
      <c r="S208" s="211"/>
      <c r="T208" s="211"/>
    </row>
    <row r="209" spans="1:20" x14ac:dyDescent="0.2">
      <c r="A209" s="636"/>
      <c r="B209" s="637"/>
      <c r="C209" s="790" t="s">
        <v>784</v>
      </c>
      <c r="D209" s="791"/>
      <c r="E209" s="791"/>
      <c r="F209" s="791"/>
      <c r="G209" s="791"/>
      <c r="H209" s="653"/>
      <c r="I209" s="218"/>
      <c r="J209" s="640"/>
      <c r="K209" s="641"/>
      <c r="L209" s="641"/>
      <c r="M209" s="641"/>
      <c r="N209" s="641"/>
      <c r="O209" s="641"/>
      <c r="P209" s="641"/>
      <c r="Q209" s="641"/>
      <c r="R209" s="641"/>
      <c r="S209" s="211"/>
      <c r="T209" s="211"/>
    </row>
    <row r="210" spans="1:20" ht="28.5" customHeight="1" x14ac:dyDescent="0.2">
      <c r="A210" s="636"/>
      <c r="B210" s="637"/>
      <c r="C210" s="792" t="s">
        <v>797</v>
      </c>
      <c r="D210" s="792"/>
      <c r="E210" s="792"/>
      <c r="F210" s="792"/>
      <c r="G210" s="792"/>
      <c r="H210" s="653"/>
      <c r="I210" s="218"/>
      <c r="J210" s="640"/>
      <c r="K210" s="641"/>
      <c r="L210" s="641"/>
      <c r="M210" s="641"/>
      <c r="N210" s="641"/>
      <c r="O210" s="641"/>
      <c r="P210" s="641"/>
      <c r="Q210" s="641"/>
      <c r="R210" s="641"/>
      <c r="S210" s="211"/>
      <c r="T210" s="211"/>
    </row>
    <row r="211" spans="1:20" x14ac:dyDescent="0.2">
      <c r="A211" s="636"/>
      <c r="B211" s="637"/>
      <c r="C211" s="643"/>
      <c r="D211" s="643"/>
      <c r="E211" s="643"/>
      <c r="F211" s="643"/>
      <c r="G211" s="643"/>
      <c r="H211" s="653"/>
      <c r="I211" s="218"/>
      <c r="J211" s="640"/>
      <c r="K211" s="641"/>
      <c r="L211" s="641"/>
      <c r="M211" s="641"/>
      <c r="N211" s="641"/>
      <c r="O211" s="641"/>
      <c r="P211" s="641"/>
      <c r="Q211" s="641"/>
      <c r="R211" s="641"/>
      <c r="S211" s="211"/>
      <c r="T211" s="211"/>
    </row>
    <row r="212" spans="1:20" x14ac:dyDescent="0.2">
      <c r="A212" s="636"/>
      <c r="B212" s="637"/>
      <c r="C212" s="791" t="s">
        <v>798</v>
      </c>
      <c r="D212" s="791"/>
      <c r="E212" s="791"/>
      <c r="F212" s="791"/>
      <c r="G212" s="791"/>
      <c r="H212" s="653"/>
      <c r="I212" s="218"/>
      <c r="J212" s="640"/>
      <c r="K212" s="641"/>
      <c r="L212" s="641"/>
      <c r="M212" s="641"/>
      <c r="N212" s="641"/>
      <c r="O212" s="641"/>
      <c r="P212" s="641"/>
      <c r="Q212" s="641"/>
      <c r="R212" s="641"/>
      <c r="S212" s="211"/>
      <c r="T212" s="211"/>
    </row>
    <row r="213" spans="1:20" ht="12.75" customHeight="1" x14ac:dyDescent="0.2">
      <c r="A213" s="636"/>
      <c r="B213" s="637"/>
      <c r="C213" s="653"/>
      <c r="D213" s="653"/>
      <c r="E213" s="653"/>
      <c r="F213" s="653"/>
      <c r="G213" s="653"/>
      <c r="H213" s="653"/>
      <c r="I213" s="218"/>
      <c r="J213" s="640"/>
      <c r="K213" s="641"/>
      <c r="L213" s="641"/>
      <c r="M213" s="641"/>
      <c r="N213" s="641"/>
      <c r="O213" s="641"/>
      <c r="P213" s="641"/>
      <c r="Q213" s="641"/>
      <c r="R213" s="641"/>
      <c r="S213" s="211"/>
      <c r="T213" s="211"/>
    </row>
    <row r="214" spans="1:20" ht="168.75" customHeight="1" x14ac:dyDescent="0.2">
      <c r="A214" s="636"/>
      <c r="B214" s="637"/>
      <c r="C214" s="792" t="s">
        <v>799</v>
      </c>
      <c r="D214" s="792"/>
      <c r="E214" s="792"/>
      <c r="F214" s="792"/>
      <c r="G214" s="792"/>
      <c r="H214" s="653"/>
      <c r="I214" s="218"/>
      <c r="J214" s="640"/>
      <c r="K214" s="641"/>
      <c r="L214" s="641"/>
      <c r="M214" s="641"/>
      <c r="N214" s="641"/>
      <c r="O214" s="641"/>
      <c r="P214" s="641"/>
      <c r="Q214" s="641"/>
      <c r="R214" s="641"/>
      <c r="S214" s="211"/>
      <c r="T214" s="211"/>
    </row>
    <row r="215" spans="1:20" x14ac:dyDescent="0.2">
      <c r="A215" s="636"/>
      <c r="B215" s="637"/>
      <c r="C215" s="653"/>
      <c r="D215" s="653"/>
      <c r="E215" s="653"/>
      <c r="F215" s="653"/>
      <c r="G215" s="653"/>
      <c r="H215" s="653"/>
      <c r="I215" s="218"/>
      <c r="J215" s="640"/>
      <c r="K215" s="641"/>
      <c r="L215" s="641"/>
      <c r="M215" s="641"/>
      <c r="N215" s="641"/>
      <c r="O215" s="641"/>
      <c r="P215" s="641"/>
      <c r="Q215" s="641"/>
      <c r="R215" s="641"/>
      <c r="S215" s="211"/>
      <c r="T215" s="211"/>
    </row>
    <row r="216" spans="1:20" x14ac:dyDescent="0.2">
      <c r="A216" s="636"/>
      <c r="B216" s="651">
        <v>1.5</v>
      </c>
      <c r="C216" s="790" t="s">
        <v>800</v>
      </c>
      <c r="D216" s="790"/>
      <c r="E216" s="790"/>
      <c r="F216" s="790"/>
      <c r="G216" s="790"/>
      <c r="H216" s="653"/>
      <c r="I216" s="218"/>
      <c r="J216" s="640"/>
      <c r="K216" s="641"/>
      <c r="L216" s="641"/>
      <c r="M216" s="641"/>
      <c r="N216" s="641"/>
      <c r="O216" s="641"/>
      <c r="P216" s="641"/>
      <c r="Q216" s="641"/>
      <c r="R216" s="641"/>
      <c r="S216" s="211"/>
      <c r="T216" s="211"/>
    </row>
    <row r="217" spans="1:20" ht="57" customHeight="1" x14ac:dyDescent="0.2">
      <c r="A217" s="636"/>
      <c r="B217" s="637"/>
      <c r="C217" s="792" t="s">
        <v>1322</v>
      </c>
      <c r="D217" s="792"/>
      <c r="E217" s="792"/>
      <c r="F217" s="792"/>
      <c r="G217" s="792"/>
      <c r="H217" s="653"/>
      <c r="I217" s="218"/>
      <c r="J217" s="640"/>
      <c r="K217" s="641"/>
      <c r="L217" s="641"/>
      <c r="M217" s="641"/>
      <c r="N217" s="641"/>
      <c r="O217" s="641"/>
      <c r="P217" s="641"/>
      <c r="Q217" s="641"/>
      <c r="R217" s="641"/>
      <c r="S217" s="211"/>
      <c r="T217" s="211"/>
    </row>
    <row r="218" spans="1:20" x14ac:dyDescent="0.2">
      <c r="A218" s="636"/>
      <c r="B218" s="637"/>
      <c r="C218" s="643"/>
      <c r="D218" s="643"/>
      <c r="E218" s="643"/>
      <c r="F218" s="643"/>
      <c r="G218" s="643"/>
      <c r="H218" s="653"/>
      <c r="I218" s="218"/>
      <c r="J218" s="640"/>
      <c r="K218" s="641"/>
      <c r="L218" s="641"/>
      <c r="M218" s="641"/>
      <c r="N218" s="641"/>
      <c r="O218" s="641"/>
      <c r="P218" s="641"/>
      <c r="Q218" s="641"/>
      <c r="R218" s="641"/>
      <c r="S218" s="211"/>
      <c r="T218" s="211"/>
    </row>
    <row r="219" spans="1:20" x14ac:dyDescent="0.2">
      <c r="A219" s="636"/>
      <c r="B219" s="637"/>
      <c r="C219" s="658" t="s">
        <v>1323</v>
      </c>
      <c r="D219" s="643"/>
      <c r="E219" s="643"/>
      <c r="F219" s="643"/>
      <c r="G219" s="643"/>
      <c r="H219" s="653"/>
      <c r="I219" s="218"/>
      <c r="J219" s="640"/>
      <c r="K219" s="641"/>
      <c r="L219" s="641"/>
      <c r="M219" s="641"/>
      <c r="N219" s="641"/>
      <c r="O219" s="641"/>
      <c r="P219" s="641"/>
      <c r="Q219" s="641"/>
      <c r="R219" s="641"/>
      <c r="S219" s="211"/>
      <c r="T219" s="211"/>
    </row>
    <row r="220" spans="1:20" ht="67.5" customHeight="1" x14ac:dyDescent="0.2">
      <c r="A220" s="636"/>
      <c r="B220" s="637"/>
      <c r="C220" s="792" t="s">
        <v>1324</v>
      </c>
      <c r="D220" s="792"/>
      <c r="E220" s="792"/>
      <c r="F220" s="792"/>
      <c r="G220" s="792"/>
      <c r="H220" s="653"/>
      <c r="I220" s="218"/>
      <c r="J220" s="640"/>
      <c r="K220" s="641"/>
      <c r="L220" s="641"/>
      <c r="M220" s="641"/>
      <c r="N220" s="641"/>
      <c r="O220" s="641"/>
      <c r="P220" s="641"/>
      <c r="Q220" s="641"/>
      <c r="R220" s="641"/>
      <c r="S220" s="211"/>
      <c r="T220" s="211"/>
    </row>
    <row r="221" spans="1:20" x14ac:dyDescent="0.2">
      <c r="A221" s="636"/>
      <c r="B221" s="637"/>
      <c r="C221" s="643"/>
      <c r="D221" s="643"/>
      <c r="E221" s="643"/>
      <c r="F221" s="643"/>
      <c r="G221" s="643"/>
      <c r="H221" s="653"/>
      <c r="I221" s="218"/>
      <c r="J221" s="640"/>
      <c r="K221" s="641"/>
      <c r="L221" s="641"/>
      <c r="M221" s="641"/>
      <c r="N221" s="641"/>
      <c r="O221" s="641"/>
      <c r="P221" s="641"/>
      <c r="Q221" s="641"/>
      <c r="R221" s="641"/>
      <c r="S221" s="211"/>
      <c r="T221" s="211"/>
    </row>
    <row r="222" spans="1:20" x14ac:dyDescent="0.2">
      <c r="A222" s="636"/>
      <c r="B222" s="637"/>
      <c r="C222" s="658" t="s">
        <v>801</v>
      </c>
      <c r="D222" s="653"/>
      <c r="E222" s="653"/>
      <c r="F222" s="653"/>
      <c r="G222" s="653"/>
      <c r="H222" s="653"/>
      <c r="I222" s="218"/>
      <c r="J222" s="640"/>
      <c r="K222" s="641"/>
      <c r="L222" s="641"/>
      <c r="M222" s="641"/>
      <c r="N222" s="641"/>
      <c r="O222" s="641"/>
      <c r="P222" s="641"/>
      <c r="Q222" s="641"/>
      <c r="R222" s="641"/>
      <c r="S222" s="211"/>
      <c r="T222" s="211"/>
    </row>
    <row r="223" spans="1:20" ht="111.75" customHeight="1" x14ac:dyDescent="0.2">
      <c r="A223" s="636"/>
      <c r="B223" s="637"/>
      <c r="C223" s="792" t="s">
        <v>1325</v>
      </c>
      <c r="D223" s="792"/>
      <c r="E223" s="792"/>
      <c r="F223" s="792"/>
      <c r="G223" s="792"/>
      <c r="H223" s="653"/>
      <c r="I223" s="218"/>
      <c r="J223" s="640"/>
      <c r="K223" s="641"/>
      <c r="L223" s="641"/>
      <c r="M223" s="641"/>
      <c r="N223" s="641"/>
      <c r="O223" s="641"/>
      <c r="P223" s="641"/>
      <c r="Q223" s="641"/>
      <c r="R223" s="641"/>
      <c r="S223" s="211"/>
      <c r="T223" s="211"/>
    </row>
    <row r="224" spans="1:20" x14ac:dyDescent="0.2">
      <c r="A224" s="636"/>
      <c r="B224" s="637"/>
      <c r="C224" s="653"/>
      <c r="D224" s="653"/>
      <c r="E224" s="653"/>
      <c r="F224" s="653"/>
      <c r="G224" s="653">
        <v>155</v>
      </c>
      <c r="H224" s="653"/>
      <c r="I224" s="218"/>
      <c r="J224" s="640"/>
      <c r="K224" s="641"/>
      <c r="L224" s="641"/>
      <c r="M224" s="641"/>
      <c r="N224" s="641"/>
      <c r="O224" s="641"/>
      <c r="P224" s="641"/>
      <c r="Q224" s="641"/>
      <c r="R224" s="641"/>
      <c r="S224" s="211"/>
      <c r="T224" s="211"/>
    </row>
    <row r="225" spans="1:20" x14ac:dyDescent="0.2">
      <c r="A225" s="636"/>
      <c r="B225" s="637"/>
      <c r="C225" s="658" t="s">
        <v>802</v>
      </c>
      <c r="D225" s="653"/>
      <c r="E225" s="653"/>
      <c r="F225" s="653"/>
      <c r="G225" s="653"/>
      <c r="H225" s="653"/>
      <c r="I225" s="218"/>
      <c r="J225" s="640"/>
      <c r="K225" s="641"/>
      <c r="L225" s="641"/>
      <c r="M225" s="641"/>
      <c r="N225" s="641"/>
      <c r="O225" s="641"/>
      <c r="P225" s="641"/>
      <c r="Q225" s="641"/>
      <c r="R225" s="641"/>
      <c r="S225" s="211"/>
      <c r="T225" s="211"/>
    </row>
    <row r="226" spans="1:20" ht="114.75" customHeight="1" x14ac:dyDescent="0.2">
      <c r="A226" s="636"/>
      <c r="B226" s="637"/>
      <c r="C226" s="792" t="s">
        <v>1326</v>
      </c>
      <c r="D226" s="792"/>
      <c r="E226" s="792"/>
      <c r="F226" s="792"/>
      <c r="G226" s="792"/>
      <c r="H226" s="653"/>
      <c r="I226" s="218"/>
      <c r="J226" s="640"/>
      <c r="K226" s="641"/>
      <c r="L226" s="641"/>
      <c r="M226" s="641"/>
      <c r="N226" s="641"/>
      <c r="O226" s="641"/>
      <c r="P226" s="641"/>
      <c r="Q226" s="641"/>
      <c r="R226" s="641"/>
      <c r="S226" s="211"/>
      <c r="T226" s="211"/>
    </row>
    <row r="227" spans="1:20" x14ac:dyDescent="0.2">
      <c r="A227" s="636"/>
      <c r="B227" s="637"/>
      <c r="C227" s="643"/>
      <c r="D227" s="643"/>
      <c r="E227" s="643"/>
      <c r="F227" s="643"/>
      <c r="G227" s="643"/>
      <c r="H227" s="653"/>
      <c r="I227" s="218"/>
      <c r="J227" s="640"/>
      <c r="K227" s="641"/>
      <c r="L227" s="641"/>
      <c r="M227" s="641"/>
      <c r="N227" s="641"/>
      <c r="O227" s="641"/>
      <c r="P227" s="641"/>
      <c r="Q227" s="641"/>
      <c r="R227" s="641"/>
      <c r="S227" s="211"/>
      <c r="T227" s="211"/>
    </row>
    <row r="228" spans="1:20" ht="52.5" customHeight="1" x14ac:dyDescent="0.2">
      <c r="A228" s="636"/>
      <c r="B228" s="637"/>
      <c r="C228" s="792" t="s">
        <v>803</v>
      </c>
      <c r="D228" s="792"/>
      <c r="E228" s="792"/>
      <c r="F228" s="792"/>
      <c r="G228" s="792"/>
      <c r="H228" s="653"/>
      <c r="I228" s="218"/>
      <c r="J228" s="640"/>
      <c r="K228" s="641"/>
      <c r="L228" s="641"/>
      <c r="M228" s="641"/>
      <c r="N228" s="641"/>
      <c r="O228" s="641"/>
      <c r="P228" s="641"/>
      <c r="Q228" s="641"/>
      <c r="R228" s="641"/>
      <c r="S228" s="211"/>
      <c r="T228" s="211"/>
    </row>
    <row r="229" spans="1:20" x14ac:dyDescent="0.2">
      <c r="A229" s="636"/>
      <c r="B229" s="637"/>
      <c r="C229" s="643"/>
      <c r="D229" s="643"/>
      <c r="E229" s="643"/>
      <c r="F229" s="643"/>
      <c r="G229" s="643"/>
      <c r="H229" s="653"/>
      <c r="I229" s="218"/>
      <c r="J229" s="640"/>
      <c r="K229" s="641"/>
      <c r="L229" s="641"/>
      <c r="M229" s="641"/>
      <c r="N229" s="641"/>
      <c r="O229" s="641"/>
      <c r="P229" s="641"/>
      <c r="Q229" s="641"/>
      <c r="R229" s="641"/>
      <c r="S229" s="211"/>
      <c r="T229" s="211"/>
    </row>
    <row r="230" spans="1:20" x14ac:dyDescent="0.2">
      <c r="A230" s="636"/>
      <c r="B230" s="637"/>
      <c r="C230" s="792" t="s">
        <v>1327</v>
      </c>
      <c r="D230" s="792"/>
      <c r="E230" s="792"/>
      <c r="F230" s="792"/>
      <c r="G230" s="792"/>
      <c r="H230" s="653"/>
      <c r="I230" s="218"/>
      <c r="J230" s="640"/>
      <c r="K230" s="641"/>
      <c r="L230" s="641"/>
      <c r="M230" s="641"/>
      <c r="N230" s="641"/>
      <c r="O230" s="641"/>
      <c r="P230" s="641"/>
      <c r="Q230" s="641"/>
      <c r="R230" s="641"/>
      <c r="S230" s="211"/>
      <c r="T230" s="211"/>
    </row>
    <row r="231" spans="1:20" ht="43.5" customHeight="1" x14ac:dyDescent="0.2">
      <c r="A231" s="636"/>
      <c r="B231" s="637"/>
      <c r="C231" s="792" t="s">
        <v>1328</v>
      </c>
      <c r="D231" s="792"/>
      <c r="E231" s="792"/>
      <c r="F231" s="792"/>
      <c r="G231" s="792"/>
      <c r="H231" s="653"/>
      <c r="I231" s="218"/>
      <c r="J231" s="640"/>
      <c r="K231" s="641"/>
      <c r="L231" s="641"/>
      <c r="M231" s="641"/>
      <c r="N231" s="641"/>
      <c r="O231" s="641"/>
      <c r="P231" s="641"/>
      <c r="Q231" s="641"/>
      <c r="R231" s="641"/>
      <c r="S231" s="211"/>
      <c r="T231" s="211"/>
    </row>
    <row r="232" spans="1:20" x14ac:dyDescent="0.2">
      <c r="A232" s="636"/>
      <c r="B232" s="637"/>
      <c r="C232" s="643"/>
      <c r="D232" s="643"/>
      <c r="E232" s="643"/>
      <c r="F232" s="643"/>
      <c r="G232" s="643"/>
      <c r="H232" s="653"/>
      <c r="I232" s="218"/>
      <c r="J232" s="640"/>
      <c r="K232" s="641"/>
      <c r="L232" s="641"/>
      <c r="M232" s="641"/>
      <c r="N232" s="641"/>
      <c r="O232" s="641"/>
      <c r="P232" s="641"/>
      <c r="Q232" s="641"/>
      <c r="R232" s="641"/>
      <c r="S232" s="211"/>
      <c r="T232" s="211"/>
    </row>
    <row r="233" spans="1:20" x14ac:dyDescent="0.2">
      <c r="A233" s="636"/>
      <c r="B233" s="651">
        <v>1.6</v>
      </c>
      <c r="C233" s="658" t="s">
        <v>52</v>
      </c>
      <c r="D233" s="653"/>
      <c r="E233" s="653"/>
      <c r="F233" s="653"/>
      <c r="G233" s="653"/>
      <c r="H233" s="653"/>
      <c r="I233" s="218"/>
      <c r="J233" s="640"/>
      <c r="K233" s="641"/>
      <c r="L233" s="641"/>
      <c r="M233" s="641"/>
      <c r="N233" s="641"/>
      <c r="O233" s="641"/>
      <c r="P233" s="641"/>
      <c r="Q233" s="641"/>
      <c r="R233" s="641"/>
      <c r="S233" s="211"/>
      <c r="T233" s="211"/>
    </row>
    <row r="234" spans="1:20" ht="28.5" customHeight="1" x14ac:dyDescent="0.2">
      <c r="A234" s="636"/>
      <c r="B234" s="637"/>
      <c r="C234" s="792" t="s">
        <v>867</v>
      </c>
      <c r="D234" s="792"/>
      <c r="E234" s="792"/>
      <c r="F234" s="792"/>
      <c r="G234" s="792"/>
      <c r="H234" s="653"/>
      <c r="I234" s="212"/>
      <c r="J234" s="640"/>
      <c r="K234" s="641"/>
      <c r="L234" s="641"/>
      <c r="M234" s="641"/>
      <c r="N234" s="641"/>
      <c r="O234" s="641"/>
      <c r="P234" s="641"/>
      <c r="Q234" s="641"/>
      <c r="R234" s="641"/>
      <c r="S234" s="211"/>
      <c r="T234" s="211"/>
    </row>
    <row r="235" spans="1:20" x14ac:dyDescent="0.2">
      <c r="A235" s="636"/>
      <c r="B235" s="637"/>
      <c r="C235" s="643"/>
      <c r="D235" s="643"/>
      <c r="E235" s="643"/>
      <c r="F235" s="643"/>
      <c r="G235" s="643"/>
      <c r="H235" s="653"/>
      <c r="I235" s="212"/>
      <c r="J235" s="640"/>
      <c r="K235" s="641"/>
      <c r="L235" s="641"/>
      <c r="M235" s="641"/>
      <c r="N235" s="641"/>
      <c r="O235" s="641"/>
      <c r="P235" s="641"/>
      <c r="Q235" s="641"/>
      <c r="R235" s="641"/>
      <c r="S235" s="211"/>
      <c r="T235" s="211"/>
    </row>
    <row r="236" spans="1:20" x14ac:dyDescent="0.2">
      <c r="A236" s="636"/>
      <c r="B236" s="637"/>
      <c r="C236" s="792" t="s">
        <v>868</v>
      </c>
      <c r="D236" s="792"/>
      <c r="E236" s="792"/>
      <c r="F236" s="792"/>
      <c r="G236" s="792"/>
      <c r="H236" s="653"/>
      <c r="I236" s="212"/>
      <c r="J236" s="640"/>
      <c r="K236" s="641"/>
      <c r="L236" s="641"/>
      <c r="M236" s="641"/>
      <c r="N236" s="641"/>
      <c r="O236" s="641"/>
      <c r="P236" s="641"/>
      <c r="Q236" s="641"/>
      <c r="R236" s="641"/>
      <c r="S236" s="211"/>
      <c r="T236" s="211"/>
    </row>
    <row r="237" spans="1:20" x14ac:dyDescent="0.2">
      <c r="A237" s="636"/>
      <c r="B237" s="637"/>
      <c r="C237" s="643"/>
      <c r="D237" s="643"/>
      <c r="E237" s="643"/>
      <c r="F237" s="643"/>
      <c r="G237" s="643"/>
      <c r="H237" s="653"/>
      <c r="I237" s="212"/>
      <c r="J237" s="640"/>
      <c r="K237" s="641"/>
      <c r="L237" s="641"/>
      <c r="M237" s="641"/>
      <c r="N237" s="641"/>
      <c r="O237" s="641"/>
      <c r="P237" s="641"/>
      <c r="Q237" s="641"/>
      <c r="R237" s="641"/>
      <c r="S237" s="211"/>
      <c r="T237" s="211"/>
    </row>
    <row r="238" spans="1:20" x14ac:dyDescent="0.2">
      <c r="A238" s="636"/>
      <c r="B238" s="637"/>
      <c r="C238" s="791" t="s">
        <v>874</v>
      </c>
      <c r="D238" s="791"/>
      <c r="E238" s="791"/>
      <c r="F238" s="791"/>
      <c r="G238" s="791"/>
      <c r="H238" s="653"/>
      <c r="I238" s="212"/>
      <c r="J238" s="640"/>
      <c r="K238" s="641"/>
      <c r="L238" s="641"/>
      <c r="M238" s="641"/>
      <c r="N238" s="641"/>
      <c r="O238" s="641"/>
      <c r="P238" s="641"/>
      <c r="Q238" s="641"/>
      <c r="R238" s="641"/>
      <c r="S238" s="211"/>
      <c r="T238" s="211"/>
    </row>
    <row r="239" spans="1:20" x14ac:dyDescent="0.2">
      <c r="A239" s="636"/>
      <c r="B239" s="637"/>
      <c r="C239" s="684" t="s">
        <v>875</v>
      </c>
      <c r="D239" s="653"/>
      <c r="E239" s="653"/>
      <c r="F239" s="653"/>
      <c r="G239" s="653"/>
      <c r="H239" s="653"/>
      <c r="I239" s="212"/>
      <c r="J239" s="640"/>
      <c r="K239" s="641"/>
      <c r="L239" s="641"/>
      <c r="M239" s="641"/>
      <c r="N239" s="641"/>
      <c r="O239" s="641"/>
      <c r="P239" s="641"/>
      <c r="Q239" s="641"/>
      <c r="R239" s="641"/>
      <c r="S239" s="211"/>
      <c r="T239" s="211"/>
    </row>
    <row r="240" spans="1:20" ht="25.5" x14ac:dyDescent="0.2">
      <c r="A240" s="636"/>
      <c r="B240" s="637"/>
      <c r="C240" s="684" t="s">
        <v>876</v>
      </c>
      <c r="D240" s="653"/>
      <c r="E240" s="653"/>
      <c r="F240" s="653"/>
      <c r="G240" s="653"/>
      <c r="H240" s="653"/>
      <c r="I240" s="212"/>
      <c r="J240" s="640"/>
      <c r="K240" s="641"/>
      <c r="L240" s="641"/>
      <c r="M240" s="641"/>
      <c r="N240" s="641"/>
      <c r="O240" s="641"/>
      <c r="P240" s="641"/>
      <c r="Q240" s="641"/>
      <c r="R240" s="641"/>
      <c r="S240" s="211"/>
      <c r="T240" s="211"/>
    </row>
    <row r="241" spans="1:20" x14ac:dyDescent="0.2">
      <c r="A241" s="636"/>
      <c r="B241" s="637"/>
      <c r="C241" s="653"/>
      <c r="D241" s="653"/>
      <c r="E241" s="653"/>
      <c r="F241" s="653"/>
      <c r="G241" s="653"/>
      <c r="H241" s="653"/>
      <c r="I241" s="212"/>
      <c r="J241" s="640"/>
      <c r="K241" s="641"/>
      <c r="L241" s="641"/>
      <c r="M241" s="641"/>
      <c r="N241" s="641"/>
      <c r="O241" s="641"/>
      <c r="P241" s="641"/>
      <c r="Q241" s="641"/>
      <c r="R241" s="641"/>
      <c r="S241" s="211"/>
      <c r="T241" s="211"/>
    </row>
    <row r="242" spans="1:20" ht="28.5" customHeight="1" x14ac:dyDescent="0.2">
      <c r="A242" s="636"/>
      <c r="B242" s="637"/>
      <c r="C242" s="792" t="s">
        <v>869</v>
      </c>
      <c r="D242" s="791"/>
      <c r="E242" s="791"/>
      <c r="F242" s="791"/>
      <c r="G242" s="791"/>
      <c r="H242" s="653"/>
      <c r="I242" s="218"/>
      <c r="J242" s="640"/>
      <c r="K242" s="641"/>
      <c r="L242" s="641"/>
      <c r="M242" s="641"/>
      <c r="N242" s="641"/>
      <c r="O242" s="641"/>
      <c r="P242" s="641"/>
      <c r="Q242" s="641"/>
      <c r="R242" s="641"/>
      <c r="S242" s="211"/>
      <c r="T242" s="211"/>
    </row>
    <row r="243" spans="1:20" x14ac:dyDescent="0.2">
      <c r="A243" s="636"/>
      <c r="B243" s="637"/>
      <c r="C243" s="653"/>
      <c r="D243" s="653"/>
      <c r="E243" s="653"/>
      <c r="F243" s="653"/>
      <c r="G243" s="653"/>
      <c r="H243" s="653"/>
      <c r="I243" s="218"/>
      <c r="J243" s="640"/>
      <c r="K243" s="641"/>
      <c r="L243" s="641"/>
      <c r="M243" s="641"/>
      <c r="N243" s="641"/>
      <c r="O243" s="641"/>
      <c r="P243" s="641"/>
      <c r="Q243" s="641"/>
      <c r="R243" s="641"/>
      <c r="S243" s="211"/>
      <c r="T243" s="211"/>
    </row>
    <row r="244" spans="1:20" x14ac:dyDescent="0.2">
      <c r="A244" s="636"/>
      <c r="B244" s="637"/>
      <c r="C244" s="792" t="s">
        <v>870</v>
      </c>
      <c r="D244" s="791"/>
      <c r="E244" s="791"/>
      <c r="F244" s="791"/>
      <c r="G244" s="791"/>
      <c r="H244" s="653"/>
      <c r="I244" s="218"/>
      <c r="J244" s="640"/>
      <c r="K244" s="641"/>
      <c r="L244" s="641"/>
      <c r="M244" s="641"/>
      <c r="N244" s="641"/>
      <c r="O244" s="641"/>
      <c r="P244" s="641"/>
      <c r="Q244" s="641"/>
      <c r="R244" s="641"/>
      <c r="S244" s="211"/>
      <c r="T244" s="211"/>
    </row>
    <row r="245" spans="1:20" ht="27" customHeight="1" x14ac:dyDescent="0.2">
      <c r="A245" s="636"/>
      <c r="B245" s="637"/>
      <c r="C245" s="792" t="s">
        <v>871</v>
      </c>
      <c r="D245" s="791"/>
      <c r="E245" s="791"/>
      <c r="F245" s="791"/>
      <c r="G245" s="791"/>
      <c r="H245" s="653"/>
      <c r="I245" s="218"/>
      <c r="J245" s="640"/>
      <c r="K245" s="641"/>
      <c r="L245" s="641"/>
      <c r="M245" s="641"/>
      <c r="N245" s="641"/>
      <c r="O245" s="641"/>
      <c r="P245" s="641"/>
      <c r="Q245" s="641"/>
      <c r="R245" s="641"/>
      <c r="S245" s="211"/>
      <c r="T245" s="211"/>
    </row>
    <row r="246" spans="1:20" x14ac:dyDescent="0.2">
      <c r="A246" s="636"/>
      <c r="B246" s="637"/>
      <c r="C246" s="643"/>
      <c r="D246" s="653"/>
      <c r="E246" s="653"/>
      <c r="F246" s="653"/>
      <c r="G246" s="653"/>
      <c r="H246" s="653"/>
      <c r="I246" s="218"/>
      <c r="J246" s="640"/>
      <c r="K246" s="641"/>
      <c r="L246" s="641"/>
      <c r="M246" s="641"/>
      <c r="N246" s="641"/>
      <c r="O246" s="641"/>
      <c r="P246" s="641"/>
      <c r="Q246" s="641"/>
      <c r="R246" s="641"/>
      <c r="S246" s="211"/>
      <c r="T246" s="211"/>
    </row>
    <row r="247" spans="1:20" ht="26.25" customHeight="1" x14ac:dyDescent="0.2">
      <c r="A247" s="636"/>
      <c r="B247" s="637"/>
      <c r="C247" s="792" t="s">
        <v>872</v>
      </c>
      <c r="D247" s="791"/>
      <c r="E247" s="791"/>
      <c r="F247" s="791"/>
      <c r="G247" s="791"/>
      <c r="H247" s="653"/>
      <c r="I247" s="218"/>
      <c r="J247" s="640"/>
      <c r="K247" s="641"/>
      <c r="L247" s="641"/>
      <c r="M247" s="641"/>
      <c r="N247" s="641"/>
      <c r="O247" s="641"/>
      <c r="P247" s="641"/>
      <c r="Q247" s="641"/>
      <c r="R247" s="641"/>
      <c r="S247" s="211"/>
      <c r="T247" s="211"/>
    </row>
    <row r="248" spans="1:20" x14ac:dyDescent="0.2">
      <c r="A248" s="636"/>
      <c r="B248" s="637"/>
      <c r="C248" s="643"/>
      <c r="D248" s="653"/>
      <c r="E248" s="653"/>
      <c r="F248" s="653"/>
      <c r="G248" s="653"/>
      <c r="H248" s="653"/>
      <c r="I248" s="218"/>
      <c r="J248" s="640"/>
      <c r="K248" s="641"/>
      <c r="L248" s="641"/>
      <c r="M248" s="641"/>
      <c r="N248" s="641"/>
      <c r="O248" s="641"/>
      <c r="P248" s="641"/>
      <c r="Q248" s="641"/>
      <c r="R248" s="641"/>
      <c r="S248" s="211"/>
      <c r="T248" s="211"/>
    </row>
    <row r="249" spans="1:20" ht="27.75" customHeight="1" x14ac:dyDescent="0.2">
      <c r="A249" s="636"/>
      <c r="B249" s="637"/>
      <c r="C249" s="792" t="s">
        <v>873</v>
      </c>
      <c r="D249" s="791"/>
      <c r="E249" s="791"/>
      <c r="F249" s="791"/>
      <c r="G249" s="791"/>
      <c r="H249" s="653"/>
      <c r="I249" s="218"/>
      <c r="J249" s="640"/>
      <c r="K249" s="641"/>
      <c r="L249" s="641"/>
      <c r="M249" s="641"/>
      <c r="N249" s="641"/>
      <c r="O249" s="641"/>
      <c r="P249" s="641"/>
      <c r="Q249" s="641"/>
      <c r="R249" s="641"/>
      <c r="S249" s="211"/>
      <c r="T249" s="211"/>
    </row>
    <row r="250" spans="1:20" x14ac:dyDescent="0.2">
      <c r="A250" s="636"/>
      <c r="B250" s="637"/>
      <c r="C250" s="653"/>
      <c r="D250" s="653"/>
      <c r="E250" s="653"/>
      <c r="F250" s="653"/>
      <c r="G250" s="653"/>
      <c r="H250" s="653"/>
      <c r="I250" s="218"/>
      <c r="J250" s="640"/>
      <c r="K250" s="641"/>
      <c r="L250" s="641"/>
      <c r="M250" s="641"/>
      <c r="N250" s="641"/>
      <c r="O250" s="641"/>
      <c r="P250" s="641"/>
      <c r="Q250" s="641"/>
      <c r="R250" s="641"/>
      <c r="S250" s="211"/>
      <c r="T250" s="211"/>
    </row>
    <row r="251" spans="1:20" ht="93.75" customHeight="1" x14ac:dyDescent="0.2">
      <c r="A251" s="636"/>
      <c r="B251" s="637"/>
      <c r="C251" s="792" t="s">
        <v>804</v>
      </c>
      <c r="D251" s="791"/>
      <c r="E251" s="791"/>
      <c r="F251" s="791"/>
      <c r="G251" s="791"/>
      <c r="H251" s="653"/>
      <c r="I251" s="218"/>
      <c r="J251" s="640"/>
      <c r="K251" s="641"/>
      <c r="L251" s="641"/>
      <c r="M251" s="641"/>
      <c r="N251" s="641"/>
      <c r="O251" s="641"/>
      <c r="P251" s="641"/>
      <c r="Q251" s="641"/>
      <c r="R251" s="641"/>
      <c r="S251" s="211"/>
      <c r="T251" s="211"/>
    </row>
    <row r="252" spans="1:20" x14ac:dyDescent="0.2">
      <c r="A252" s="636"/>
      <c r="B252" s="637"/>
      <c r="C252" s="643"/>
      <c r="D252" s="653"/>
      <c r="E252" s="653"/>
      <c r="F252" s="653"/>
      <c r="G252" s="653"/>
      <c r="H252" s="653"/>
      <c r="I252" s="218"/>
      <c r="J252" s="640"/>
      <c r="K252" s="641"/>
      <c r="L252" s="641"/>
      <c r="M252" s="641"/>
      <c r="N252" s="641"/>
      <c r="O252" s="641"/>
      <c r="P252" s="641"/>
      <c r="Q252" s="641"/>
      <c r="R252" s="641"/>
      <c r="S252" s="211"/>
      <c r="T252" s="211"/>
    </row>
    <row r="253" spans="1:20" x14ac:dyDescent="0.2">
      <c r="A253" s="636"/>
      <c r="B253" s="651">
        <v>1.7</v>
      </c>
      <c r="C253" s="658" t="s">
        <v>805</v>
      </c>
      <c r="D253" s="658"/>
      <c r="E253" s="658"/>
      <c r="F253" s="658"/>
      <c r="G253" s="658"/>
      <c r="H253" s="653"/>
      <c r="I253" s="218"/>
      <c r="J253" s="640"/>
      <c r="K253" s="641"/>
      <c r="L253" s="641"/>
      <c r="M253" s="641"/>
      <c r="N253" s="641"/>
      <c r="O253" s="641"/>
      <c r="P253" s="641"/>
      <c r="Q253" s="641"/>
      <c r="R253" s="641"/>
      <c r="S253" s="211"/>
      <c r="T253" s="211"/>
    </row>
    <row r="254" spans="1:20" x14ac:dyDescent="0.2">
      <c r="A254" s="636"/>
      <c r="B254" s="637"/>
      <c r="C254" s="790" t="s">
        <v>806</v>
      </c>
      <c r="D254" s="791"/>
      <c r="E254" s="791"/>
      <c r="F254" s="791"/>
      <c r="G254" s="791"/>
      <c r="H254" s="653"/>
      <c r="I254" s="218"/>
      <c r="J254" s="640"/>
      <c r="K254" s="641"/>
      <c r="L254" s="641"/>
      <c r="M254" s="641"/>
      <c r="N254" s="641"/>
      <c r="O254" s="641"/>
      <c r="P254" s="641"/>
      <c r="Q254" s="641"/>
      <c r="R254" s="641"/>
      <c r="S254" s="211"/>
      <c r="T254" s="211"/>
    </row>
    <row r="255" spans="1:20" ht="42.75" customHeight="1" x14ac:dyDescent="0.2">
      <c r="A255" s="636"/>
      <c r="B255" s="637"/>
      <c r="C255" s="792" t="s">
        <v>878</v>
      </c>
      <c r="D255" s="792"/>
      <c r="E255" s="792"/>
      <c r="F255" s="792"/>
      <c r="G255" s="792"/>
      <c r="H255" s="653"/>
      <c r="I255" s="218"/>
      <c r="J255" s="640"/>
      <c r="K255" s="641"/>
      <c r="L255" s="641"/>
      <c r="M255" s="641"/>
      <c r="N255" s="641"/>
      <c r="O255" s="641"/>
      <c r="P255" s="641"/>
      <c r="Q255" s="641"/>
      <c r="R255" s="641"/>
      <c r="S255" s="211"/>
      <c r="T255" s="211"/>
    </row>
    <row r="256" spans="1:20" x14ac:dyDescent="0.2">
      <c r="A256" s="636"/>
      <c r="B256" s="637"/>
      <c r="C256" s="643"/>
      <c r="D256" s="643"/>
      <c r="E256" s="643"/>
      <c r="F256" s="643"/>
      <c r="G256" s="643"/>
      <c r="H256" s="653"/>
      <c r="I256" s="218"/>
      <c r="J256" s="640"/>
      <c r="K256" s="641"/>
      <c r="L256" s="641"/>
      <c r="M256" s="641"/>
      <c r="N256" s="641"/>
      <c r="O256" s="641"/>
      <c r="P256" s="641"/>
      <c r="Q256" s="641"/>
      <c r="R256" s="641"/>
      <c r="S256" s="211"/>
      <c r="T256" s="211"/>
    </row>
    <row r="257" spans="1:20" ht="78" customHeight="1" x14ac:dyDescent="0.2">
      <c r="A257" s="636"/>
      <c r="B257" s="637"/>
      <c r="C257" s="792" t="s">
        <v>1329</v>
      </c>
      <c r="D257" s="792"/>
      <c r="E257" s="792"/>
      <c r="F257" s="792"/>
      <c r="G257" s="792"/>
      <c r="H257" s="653"/>
      <c r="I257" s="218"/>
      <c r="J257" s="640"/>
      <c r="K257" s="641"/>
      <c r="L257" s="641"/>
      <c r="M257" s="641"/>
      <c r="N257" s="641"/>
      <c r="O257" s="641"/>
      <c r="P257" s="641"/>
      <c r="Q257" s="641"/>
      <c r="R257" s="641"/>
      <c r="S257" s="211"/>
      <c r="T257" s="211"/>
    </row>
    <row r="258" spans="1:20" x14ac:dyDescent="0.2">
      <c r="A258" s="636"/>
      <c r="B258" s="637"/>
      <c r="C258" s="643"/>
      <c r="D258" s="643"/>
      <c r="E258" s="643"/>
      <c r="F258" s="643"/>
      <c r="G258" s="643"/>
      <c r="H258" s="653"/>
      <c r="I258" s="218"/>
      <c r="J258" s="640"/>
      <c r="K258" s="641"/>
      <c r="L258" s="641"/>
      <c r="M258" s="641"/>
      <c r="N258" s="641"/>
      <c r="O258" s="641"/>
      <c r="P258" s="641"/>
      <c r="Q258" s="641"/>
      <c r="R258" s="641"/>
      <c r="S258" s="211"/>
      <c r="T258" s="211"/>
    </row>
    <row r="259" spans="1:20" ht="42.75" customHeight="1" x14ac:dyDescent="0.2">
      <c r="A259" s="636"/>
      <c r="B259" s="637"/>
      <c r="C259" s="792" t="s">
        <v>879</v>
      </c>
      <c r="D259" s="792"/>
      <c r="E259" s="792"/>
      <c r="F259" s="792"/>
      <c r="G259" s="792"/>
      <c r="H259" s="653"/>
      <c r="I259" s="218"/>
      <c r="J259" s="640"/>
      <c r="K259" s="641"/>
      <c r="L259" s="641"/>
      <c r="M259" s="641"/>
      <c r="N259" s="641"/>
      <c r="O259" s="641"/>
      <c r="P259" s="641"/>
      <c r="Q259" s="641"/>
      <c r="R259" s="641"/>
      <c r="S259" s="211"/>
      <c r="T259" s="211"/>
    </row>
    <row r="260" spans="1:20" x14ac:dyDescent="0.2">
      <c r="A260" s="636"/>
      <c r="B260" s="637"/>
      <c r="C260" s="643"/>
      <c r="D260" s="643"/>
      <c r="E260" s="643"/>
      <c r="F260" s="643"/>
      <c r="G260" s="643"/>
      <c r="H260" s="653"/>
      <c r="I260" s="218"/>
      <c r="J260" s="640"/>
      <c r="K260" s="641"/>
      <c r="L260" s="641"/>
      <c r="M260" s="641"/>
      <c r="N260" s="641"/>
      <c r="O260" s="641"/>
      <c r="P260" s="641"/>
      <c r="Q260" s="641"/>
      <c r="R260" s="641"/>
      <c r="S260" s="211"/>
      <c r="T260" s="211"/>
    </row>
    <row r="261" spans="1:20" ht="42.75" customHeight="1" x14ac:dyDescent="0.2">
      <c r="A261" s="636"/>
      <c r="B261" s="637"/>
      <c r="C261" s="792" t="s">
        <v>880</v>
      </c>
      <c r="D261" s="792"/>
      <c r="E261" s="792"/>
      <c r="F261" s="792"/>
      <c r="G261" s="792"/>
      <c r="H261" s="653"/>
      <c r="I261" s="218"/>
      <c r="J261" s="640"/>
      <c r="K261" s="641"/>
      <c r="L261" s="641"/>
      <c r="M261" s="641"/>
      <c r="N261" s="641"/>
      <c r="O261" s="641"/>
      <c r="P261" s="641"/>
      <c r="Q261" s="641"/>
      <c r="R261" s="641"/>
      <c r="S261" s="211"/>
      <c r="T261" s="211"/>
    </row>
    <row r="262" spans="1:20" x14ac:dyDescent="0.2">
      <c r="A262" s="636"/>
      <c r="B262" s="637"/>
      <c r="C262" s="643"/>
      <c r="D262" s="643"/>
      <c r="E262" s="643"/>
      <c r="F262" s="643"/>
      <c r="G262" s="643"/>
      <c r="H262" s="653"/>
      <c r="I262" s="218"/>
      <c r="J262" s="640"/>
      <c r="K262" s="641"/>
      <c r="L262" s="641"/>
      <c r="M262" s="641"/>
      <c r="N262" s="641"/>
      <c r="O262" s="641"/>
      <c r="P262" s="641"/>
      <c r="Q262" s="641"/>
      <c r="R262" s="641"/>
      <c r="S262" s="211"/>
      <c r="T262" s="211"/>
    </row>
    <row r="263" spans="1:20" ht="12.75" customHeight="1" x14ac:dyDescent="0.2">
      <c r="A263" s="636"/>
      <c r="B263" s="637"/>
      <c r="C263" s="790" t="s">
        <v>807</v>
      </c>
      <c r="D263" s="791"/>
      <c r="E263" s="791"/>
      <c r="F263" s="791"/>
      <c r="G263" s="791"/>
      <c r="H263" s="653"/>
      <c r="I263" s="218"/>
      <c r="J263" s="640"/>
      <c r="K263" s="641"/>
      <c r="L263" s="641"/>
      <c r="M263" s="641"/>
      <c r="N263" s="641"/>
      <c r="O263" s="641"/>
      <c r="P263" s="641"/>
      <c r="Q263" s="641"/>
      <c r="R263" s="641"/>
      <c r="S263" s="211"/>
      <c r="T263" s="211"/>
    </row>
    <row r="264" spans="1:20" ht="64.5" customHeight="1" x14ac:dyDescent="0.2">
      <c r="A264" s="636"/>
      <c r="B264" s="637"/>
      <c r="C264" s="792" t="s">
        <v>1330</v>
      </c>
      <c r="D264" s="792"/>
      <c r="E264" s="792"/>
      <c r="F264" s="792"/>
      <c r="G264" s="792"/>
      <c r="H264" s="653"/>
      <c r="I264" s="218"/>
      <c r="J264" s="640"/>
      <c r="K264" s="641"/>
      <c r="L264" s="641"/>
      <c r="M264" s="641"/>
      <c r="N264" s="641"/>
      <c r="O264" s="641"/>
      <c r="P264" s="641"/>
      <c r="Q264" s="641"/>
      <c r="R264" s="641"/>
      <c r="S264" s="211"/>
      <c r="T264" s="211"/>
    </row>
    <row r="265" spans="1:20" x14ac:dyDescent="0.2">
      <c r="A265" s="636"/>
      <c r="B265" s="637"/>
      <c r="C265" s="643"/>
      <c r="D265" s="643"/>
      <c r="E265" s="643"/>
      <c r="F265" s="643"/>
      <c r="G265" s="643"/>
      <c r="H265" s="653"/>
      <c r="I265" s="218"/>
      <c r="J265" s="640"/>
      <c r="K265" s="641"/>
      <c r="L265" s="641"/>
      <c r="M265" s="641"/>
      <c r="N265" s="641"/>
      <c r="O265" s="641"/>
      <c r="P265" s="641"/>
      <c r="Q265" s="641"/>
      <c r="R265" s="641"/>
      <c r="S265" s="211"/>
      <c r="T265" s="211"/>
    </row>
    <row r="266" spans="1:20" x14ac:dyDescent="0.2">
      <c r="A266" s="636"/>
      <c r="B266" s="637"/>
      <c r="C266" s="792" t="s">
        <v>877</v>
      </c>
      <c r="D266" s="792"/>
      <c r="E266" s="792"/>
      <c r="F266" s="792"/>
      <c r="G266" s="792"/>
      <c r="H266" s="653"/>
      <c r="I266" s="218"/>
      <c r="J266" s="640"/>
      <c r="K266" s="641"/>
      <c r="L266" s="641"/>
      <c r="M266" s="641"/>
      <c r="N266" s="641"/>
      <c r="O266" s="641"/>
      <c r="P266" s="641"/>
      <c r="Q266" s="641"/>
      <c r="R266" s="641"/>
      <c r="S266" s="211"/>
      <c r="T266" s="211"/>
    </row>
    <row r="267" spans="1:20" x14ac:dyDescent="0.2">
      <c r="A267" s="636"/>
      <c r="B267" s="637"/>
      <c r="C267" s="643"/>
      <c r="D267" s="643"/>
      <c r="E267" s="643"/>
      <c r="F267" s="643"/>
      <c r="G267" s="643"/>
      <c r="H267" s="653"/>
      <c r="I267" s="218"/>
      <c r="J267" s="640"/>
      <c r="K267" s="641"/>
      <c r="L267" s="641"/>
      <c r="M267" s="641"/>
      <c r="N267" s="641"/>
      <c r="O267" s="641"/>
      <c r="P267" s="641"/>
      <c r="Q267" s="641"/>
      <c r="R267" s="641"/>
      <c r="S267" s="211"/>
      <c r="T267" s="211"/>
    </row>
    <row r="268" spans="1:20" ht="43.5" customHeight="1" x14ac:dyDescent="0.2">
      <c r="A268" s="636"/>
      <c r="B268" s="637"/>
      <c r="C268" s="792" t="s">
        <v>1493</v>
      </c>
      <c r="D268" s="792"/>
      <c r="E268" s="792"/>
      <c r="F268" s="792"/>
      <c r="G268" s="792"/>
      <c r="H268" s="653"/>
      <c r="I268" s="218"/>
      <c r="J268" s="640"/>
      <c r="K268" s="641"/>
      <c r="L268" s="641"/>
      <c r="M268" s="641"/>
      <c r="N268" s="641"/>
      <c r="O268" s="641"/>
      <c r="P268" s="641"/>
      <c r="Q268" s="641"/>
      <c r="R268" s="641"/>
      <c r="S268" s="211"/>
      <c r="T268" s="211"/>
    </row>
    <row r="269" spans="1:20" x14ac:dyDescent="0.2">
      <c r="A269" s="636"/>
      <c r="B269" s="637"/>
      <c r="C269" s="643"/>
      <c r="D269" s="643"/>
      <c r="E269" s="643"/>
      <c r="F269" s="643"/>
      <c r="G269" s="643"/>
      <c r="H269" s="653"/>
      <c r="I269" s="218"/>
      <c r="J269" s="640"/>
      <c r="K269" s="641"/>
      <c r="L269" s="641"/>
      <c r="M269" s="641"/>
      <c r="N269" s="641"/>
      <c r="O269" s="641"/>
      <c r="P269" s="641"/>
      <c r="Q269" s="641"/>
      <c r="R269" s="641"/>
      <c r="S269" s="211"/>
      <c r="T269" s="211"/>
    </row>
    <row r="270" spans="1:20" x14ac:dyDescent="0.2">
      <c r="A270" s="636"/>
      <c r="B270" s="651">
        <v>1.8</v>
      </c>
      <c r="C270" s="790" t="s">
        <v>808</v>
      </c>
      <c r="D270" s="790"/>
      <c r="E270" s="790"/>
      <c r="F270" s="790"/>
      <c r="G270" s="790"/>
      <c r="H270" s="653"/>
      <c r="I270" s="218"/>
      <c r="J270" s="640"/>
      <c r="K270" s="641"/>
      <c r="L270" s="641"/>
      <c r="M270" s="641"/>
      <c r="N270" s="641"/>
      <c r="O270" s="641"/>
      <c r="P270" s="641"/>
      <c r="Q270" s="641"/>
      <c r="R270" s="641"/>
      <c r="S270" s="211"/>
      <c r="T270" s="211"/>
    </row>
    <row r="271" spans="1:20" ht="105" customHeight="1" x14ac:dyDescent="0.2">
      <c r="A271" s="636"/>
      <c r="B271" s="637"/>
      <c r="C271" s="792" t="s">
        <v>1331</v>
      </c>
      <c r="D271" s="791"/>
      <c r="E271" s="791"/>
      <c r="F271" s="791"/>
      <c r="G271" s="791"/>
      <c r="H271" s="653"/>
      <c r="I271" s="218"/>
      <c r="J271" s="640"/>
      <c r="K271" s="641"/>
      <c r="L271" s="641"/>
      <c r="M271" s="641"/>
      <c r="N271" s="641"/>
      <c r="O271" s="641"/>
      <c r="P271" s="641"/>
      <c r="Q271" s="641"/>
      <c r="R271" s="641"/>
      <c r="S271" s="211"/>
      <c r="T271" s="211"/>
    </row>
    <row r="272" spans="1:20" x14ac:dyDescent="0.2">
      <c r="A272" s="636"/>
      <c r="B272" s="637"/>
      <c r="C272" s="643"/>
      <c r="D272" s="653"/>
      <c r="E272" s="653"/>
      <c r="F272" s="653"/>
      <c r="G272" s="653"/>
      <c r="H272" s="653"/>
      <c r="I272" s="218"/>
      <c r="J272" s="640"/>
      <c r="K272" s="641"/>
      <c r="L272" s="641"/>
      <c r="M272" s="641"/>
      <c r="N272" s="641"/>
      <c r="O272" s="641"/>
      <c r="P272" s="641"/>
      <c r="Q272" s="641"/>
      <c r="R272" s="641"/>
      <c r="S272" s="211"/>
      <c r="T272" s="211"/>
    </row>
    <row r="273" spans="1:20" ht="88.5" customHeight="1" x14ac:dyDescent="0.2">
      <c r="A273" s="636"/>
      <c r="B273" s="637"/>
      <c r="C273" s="792" t="s">
        <v>1332</v>
      </c>
      <c r="D273" s="792"/>
      <c r="E273" s="792"/>
      <c r="F273" s="792"/>
      <c r="G273" s="792"/>
      <c r="H273" s="653"/>
      <c r="I273" s="285"/>
      <c r="J273" s="640"/>
      <c r="K273" s="641"/>
      <c r="L273" s="641"/>
      <c r="M273" s="641"/>
      <c r="N273" s="641"/>
      <c r="O273" s="641"/>
      <c r="P273" s="641"/>
      <c r="Q273" s="641"/>
      <c r="R273" s="641"/>
      <c r="S273" s="211"/>
      <c r="T273" s="211"/>
    </row>
    <row r="274" spans="1:20" x14ac:dyDescent="0.2">
      <c r="A274" s="636"/>
      <c r="B274" s="637"/>
      <c r="C274" s="643"/>
      <c r="D274" s="643"/>
      <c r="E274" s="643"/>
      <c r="F274" s="643"/>
      <c r="G274" s="643"/>
      <c r="H274" s="653"/>
      <c r="I274" s="285"/>
      <c r="J274" s="640"/>
      <c r="K274" s="641"/>
      <c r="L274" s="641"/>
      <c r="M274" s="641"/>
      <c r="N274" s="641"/>
      <c r="O274" s="641"/>
      <c r="P274" s="641"/>
      <c r="Q274" s="641"/>
      <c r="R274" s="641"/>
      <c r="S274" s="211"/>
      <c r="T274" s="211"/>
    </row>
    <row r="275" spans="1:20" ht="84" customHeight="1" x14ac:dyDescent="0.2">
      <c r="A275" s="636"/>
      <c r="B275" s="637"/>
      <c r="C275" s="792" t="s">
        <v>1333</v>
      </c>
      <c r="D275" s="792"/>
      <c r="E275" s="792"/>
      <c r="F275" s="792"/>
      <c r="G275" s="792"/>
      <c r="H275" s="653"/>
      <c r="I275" s="285"/>
      <c r="J275" s="640"/>
      <c r="K275" s="641"/>
      <c r="L275" s="641"/>
      <c r="M275" s="641"/>
      <c r="N275" s="641"/>
      <c r="O275" s="641"/>
      <c r="P275" s="641"/>
      <c r="Q275" s="641"/>
      <c r="R275" s="641"/>
      <c r="S275" s="211"/>
      <c r="T275" s="211"/>
    </row>
    <row r="276" spans="1:20" x14ac:dyDescent="0.2">
      <c r="A276" s="636"/>
      <c r="B276" s="637"/>
      <c r="C276" s="653"/>
      <c r="D276" s="653"/>
      <c r="E276" s="653"/>
      <c r="F276" s="653"/>
      <c r="G276" s="653"/>
      <c r="H276" s="653"/>
      <c r="I276" s="285"/>
      <c r="J276" s="640"/>
      <c r="K276" s="641"/>
      <c r="L276" s="641"/>
      <c r="M276" s="641"/>
      <c r="N276" s="641"/>
      <c r="O276" s="641"/>
      <c r="P276" s="641"/>
      <c r="Q276" s="641"/>
      <c r="R276" s="641"/>
      <c r="S276" s="211"/>
      <c r="T276" s="211"/>
    </row>
    <row r="277" spans="1:20" x14ac:dyDescent="0.2">
      <c r="A277" s="636"/>
      <c r="B277" s="637"/>
      <c r="C277" s="790" t="s">
        <v>809</v>
      </c>
      <c r="D277" s="790"/>
      <c r="E277" s="790"/>
      <c r="F277" s="790"/>
      <c r="G277" s="790"/>
      <c r="H277" s="653"/>
      <c r="I277" s="285"/>
      <c r="J277" s="640"/>
      <c r="K277" s="641"/>
      <c r="L277" s="641"/>
      <c r="M277" s="641"/>
      <c r="N277" s="641"/>
      <c r="O277" s="641"/>
      <c r="P277" s="641"/>
      <c r="Q277" s="641"/>
      <c r="R277" s="641"/>
      <c r="S277" s="211"/>
      <c r="T277" s="211"/>
    </row>
    <row r="278" spans="1:20" ht="30" customHeight="1" x14ac:dyDescent="0.2">
      <c r="A278" s="636"/>
      <c r="B278" s="637"/>
      <c r="C278" s="792" t="s">
        <v>881</v>
      </c>
      <c r="D278" s="792"/>
      <c r="E278" s="792"/>
      <c r="F278" s="792"/>
      <c r="G278" s="792"/>
      <c r="H278" s="653"/>
      <c r="I278" s="285"/>
      <c r="J278" s="640"/>
      <c r="K278" s="641"/>
      <c r="L278" s="641"/>
      <c r="M278" s="641"/>
      <c r="N278" s="641"/>
      <c r="O278" s="641"/>
      <c r="P278" s="641"/>
      <c r="Q278" s="641"/>
      <c r="R278" s="641"/>
      <c r="S278" s="211"/>
      <c r="T278" s="211"/>
    </row>
    <row r="279" spans="1:20" x14ac:dyDescent="0.2">
      <c r="A279" s="636"/>
      <c r="B279" s="637"/>
      <c r="C279" s="792" t="s">
        <v>882</v>
      </c>
      <c r="D279" s="792"/>
      <c r="E279" s="792"/>
      <c r="F279" s="792"/>
      <c r="G279" s="792"/>
      <c r="H279" s="653"/>
      <c r="I279" s="285"/>
      <c r="J279" s="640"/>
      <c r="K279" s="641"/>
      <c r="L279" s="641"/>
      <c r="M279" s="641"/>
      <c r="N279" s="641"/>
      <c r="O279" s="641"/>
      <c r="P279" s="641"/>
      <c r="Q279" s="641"/>
      <c r="R279" s="641"/>
      <c r="S279" s="211"/>
      <c r="T279" s="211"/>
    </row>
    <row r="280" spans="1:20" x14ac:dyDescent="0.2">
      <c r="A280" s="636"/>
      <c r="B280" s="637"/>
      <c r="C280" s="794" t="s">
        <v>888</v>
      </c>
      <c r="D280" s="794"/>
      <c r="E280" s="794"/>
      <c r="F280" s="794"/>
      <c r="G280" s="794"/>
      <c r="H280" s="653"/>
      <c r="I280" s="285"/>
      <c r="J280" s="640"/>
      <c r="K280" s="641"/>
      <c r="L280" s="641"/>
      <c r="M280" s="641"/>
      <c r="N280" s="641"/>
      <c r="O280" s="641"/>
      <c r="P280" s="641"/>
      <c r="Q280" s="641"/>
      <c r="R280" s="641"/>
      <c r="S280" s="211"/>
      <c r="T280" s="211"/>
    </row>
    <row r="281" spans="1:20" x14ac:dyDescent="0.2">
      <c r="A281" s="636"/>
      <c r="B281" s="637"/>
      <c r="C281" s="794" t="s">
        <v>889</v>
      </c>
      <c r="D281" s="794"/>
      <c r="E281" s="794"/>
      <c r="F281" s="794"/>
      <c r="G281" s="794"/>
      <c r="H281" s="653"/>
      <c r="I281" s="285"/>
      <c r="J281" s="640"/>
      <c r="K281" s="641"/>
      <c r="L281" s="641"/>
      <c r="M281" s="641"/>
      <c r="N281" s="641"/>
      <c r="O281" s="641"/>
      <c r="P281" s="641"/>
      <c r="Q281" s="641"/>
      <c r="R281" s="641"/>
      <c r="S281" s="211"/>
      <c r="T281" s="211"/>
    </row>
    <row r="282" spans="1:20" x14ac:dyDescent="0.2">
      <c r="A282" s="636"/>
      <c r="B282" s="637"/>
      <c r="C282" s="792" t="s">
        <v>883</v>
      </c>
      <c r="D282" s="792"/>
      <c r="E282" s="792"/>
      <c r="F282" s="792"/>
      <c r="G282" s="792"/>
      <c r="H282" s="653"/>
      <c r="I282" s="285"/>
      <c r="J282" s="640"/>
      <c r="K282" s="641"/>
      <c r="L282" s="641"/>
      <c r="M282" s="641"/>
      <c r="N282" s="641"/>
      <c r="O282" s="641"/>
      <c r="P282" s="641"/>
      <c r="Q282" s="641"/>
      <c r="R282" s="641"/>
      <c r="S282" s="211"/>
      <c r="T282" s="211"/>
    </row>
    <row r="283" spans="1:20" x14ac:dyDescent="0.2">
      <c r="A283" s="636"/>
      <c r="B283" s="637"/>
      <c r="C283" s="792" t="s">
        <v>884</v>
      </c>
      <c r="D283" s="792"/>
      <c r="E283" s="792"/>
      <c r="F283" s="792"/>
      <c r="G283" s="792"/>
      <c r="H283" s="653"/>
      <c r="I283" s="285"/>
      <c r="J283" s="640"/>
      <c r="K283" s="641"/>
      <c r="L283" s="641"/>
      <c r="M283" s="641"/>
      <c r="N283" s="641"/>
      <c r="O283" s="641"/>
      <c r="P283" s="641"/>
      <c r="Q283" s="641"/>
      <c r="R283" s="641"/>
      <c r="S283" s="211"/>
      <c r="T283" s="211"/>
    </row>
    <row r="284" spans="1:20" x14ac:dyDescent="0.2">
      <c r="A284" s="636"/>
      <c r="B284" s="637"/>
      <c r="C284" s="643" t="s">
        <v>885</v>
      </c>
      <c r="D284" s="643"/>
      <c r="E284" s="643"/>
      <c r="F284" s="643"/>
      <c r="G284" s="643"/>
      <c r="H284" s="653"/>
      <c r="I284" s="285"/>
      <c r="J284" s="640"/>
      <c r="K284" s="641"/>
      <c r="L284" s="641"/>
      <c r="M284" s="641"/>
      <c r="N284" s="641"/>
      <c r="O284" s="641"/>
      <c r="P284" s="641"/>
      <c r="Q284" s="641"/>
      <c r="R284" s="641"/>
      <c r="S284" s="211"/>
      <c r="T284" s="211"/>
    </row>
    <row r="285" spans="1:20" x14ac:dyDescent="0.2">
      <c r="A285" s="636"/>
      <c r="B285" s="637"/>
      <c r="C285" s="792" t="s">
        <v>886</v>
      </c>
      <c r="D285" s="792"/>
      <c r="E285" s="792"/>
      <c r="F285" s="792"/>
      <c r="G285" s="792"/>
      <c r="H285" s="653"/>
      <c r="I285" s="285"/>
      <c r="J285" s="640"/>
      <c r="K285" s="641"/>
      <c r="L285" s="641"/>
      <c r="M285" s="641"/>
      <c r="N285" s="641"/>
      <c r="O285" s="641"/>
      <c r="P285" s="641"/>
      <c r="Q285" s="641"/>
      <c r="R285" s="641"/>
      <c r="S285" s="211"/>
      <c r="T285" s="211"/>
    </row>
    <row r="286" spans="1:20" x14ac:dyDescent="0.2">
      <c r="A286" s="636"/>
      <c r="B286" s="637"/>
      <c r="C286" s="792" t="s">
        <v>887</v>
      </c>
      <c r="D286" s="792"/>
      <c r="E286" s="792"/>
      <c r="F286" s="792"/>
      <c r="G286" s="792"/>
      <c r="H286" s="653"/>
      <c r="I286" s="285"/>
      <c r="J286" s="640"/>
      <c r="K286" s="641"/>
      <c r="L286" s="641"/>
      <c r="M286" s="641"/>
      <c r="N286" s="641"/>
      <c r="O286" s="641"/>
      <c r="P286" s="641"/>
      <c r="Q286" s="641"/>
      <c r="R286" s="641"/>
      <c r="S286" s="211"/>
      <c r="T286" s="211"/>
    </row>
    <row r="287" spans="1:20" ht="30" customHeight="1" x14ac:dyDescent="0.2">
      <c r="A287" s="636"/>
      <c r="B287" s="637"/>
      <c r="C287" s="794" t="s">
        <v>1419</v>
      </c>
      <c r="D287" s="792"/>
      <c r="E287" s="792"/>
      <c r="F287" s="792"/>
      <c r="G287" s="792"/>
      <c r="H287" s="653"/>
      <c r="I287" s="285"/>
      <c r="J287" s="640"/>
      <c r="K287" s="641"/>
      <c r="L287" s="641"/>
      <c r="M287" s="641"/>
      <c r="N287" s="641"/>
      <c r="O287" s="641"/>
      <c r="P287" s="641"/>
      <c r="Q287" s="641"/>
      <c r="R287" s="641"/>
      <c r="S287" s="211"/>
      <c r="T287" s="211"/>
    </row>
    <row r="288" spans="1:20" x14ac:dyDescent="0.2">
      <c r="A288" s="636"/>
      <c r="B288" s="637"/>
      <c r="C288" s="643"/>
      <c r="D288" s="643"/>
      <c r="E288" s="643"/>
      <c r="F288" s="643"/>
      <c r="G288" s="643"/>
      <c r="H288" s="653"/>
      <c r="I288" s="285"/>
      <c r="J288" s="640"/>
      <c r="K288" s="641"/>
      <c r="L288" s="641"/>
      <c r="M288" s="641"/>
      <c r="N288" s="641"/>
      <c r="O288" s="641"/>
      <c r="P288" s="641"/>
      <c r="Q288" s="641"/>
      <c r="R288" s="641"/>
      <c r="S288" s="211"/>
      <c r="T288" s="211"/>
    </row>
    <row r="289" spans="1:20" x14ac:dyDescent="0.2">
      <c r="A289" s="636"/>
      <c r="B289" s="637"/>
      <c r="C289" s="791" t="s">
        <v>810</v>
      </c>
      <c r="D289" s="791"/>
      <c r="E289" s="791"/>
      <c r="F289" s="791"/>
      <c r="G289" s="791"/>
      <c r="H289" s="653"/>
      <c r="I289" s="285"/>
      <c r="J289" s="640"/>
      <c r="K289" s="641"/>
      <c r="L289" s="641"/>
      <c r="M289" s="641"/>
      <c r="N289" s="641"/>
      <c r="O289" s="641"/>
      <c r="P289" s="641"/>
      <c r="Q289" s="641"/>
      <c r="R289" s="641"/>
      <c r="S289" s="211"/>
      <c r="T289" s="211"/>
    </row>
    <row r="290" spans="1:20" x14ac:dyDescent="0.2">
      <c r="A290" s="636"/>
      <c r="B290" s="637"/>
      <c r="C290" s="653"/>
      <c r="D290" s="653"/>
      <c r="E290" s="653"/>
      <c r="F290" s="653"/>
      <c r="G290" s="653"/>
      <c r="H290" s="653"/>
      <c r="I290" s="285"/>
      <c r="J290" s="640"/>
      <c r="K290" s="641"/>
      <c r="L290" s="641"/>
      <c r="M290" s="641"/>
      <c r="N290" s="641"/>
      <c r="O290" s="641"/>
      <c r="P290" s="641"/>
      <c r="Q290" s="641"/>
      <c r="R290" s="641"/>
      <c r="S290" s="211"/>
      <c r="T290" s="211"/>
    </row>
    <row r="291" spans="1:20" x14ac:dyDescent="0.2">
      <c r="A291" s="636"/>
      <c r="B291" s="651">
        <v>1.9</v>
      </c>
      <c r="C291" s="790" t="s">
        <v>811</v>
      </c>
      <c r="D291" s="790"/>
      <c r="E291" s="790"/>
      <c r="F291" s="790"/>
      <c r="G291" s="790"/>
      <c r="H291" s="653"/>
      <c r="I291" s="285"/>
      <c r="J291" s="640"/>
      <c r="K291" s="641"/>
      <c r="L291" s="641"/>
      <c r="M291" s="641"/>
      <c r="N291" s="641"/>
      <c r="O291" s="641"/>
      <c r="P291" s="641"/>
      <c r="Q291" s="641"/>
      <c r="R291" s="641"/>
      <c r="S291" s="211"/>
      <c r="T291" s="211"/>
    </row>
    <row r="292" spans="1:20" ht="87" customHeight="1" x14ac:dyDescent="0.2">
      <c r="A292" s="636"/>
      <c r="B292" s="637"/>
      <c r="C292" s="792" t="s">
        <v>1334</v>
      </c>
      <c r="D292" s="792"/>
      <c r="E292" s="792"/>
      <c r="F292" s="792"/>
      <c r="G292" s="792"/>
      <c r="H292" s="653"/>
      <c r="I292" s="218" t="s">
        <v>812</v>
      </c>
      <c r="J292" s="640"/>
      <c r="K292" s="641"/>
      <c r="L292" s="641"/>
      <c r="M292" s="641"/>
      <c r="N292" s="641"/>
      <c r="O292" s="641"/>
      <c r="P292" s="641"/>
      <c r="Q292" s="641"/>
      <c r="R292" s="641"/>
      <c r="S292" s="211"/>
      <c r="T292" s="211"/>
    </row>
    <row r="293" spans="1:20" x14ac:dyDescent="0.2">
      <c r="A293" s="636"/>
      <c r="B293" s="637"/>
      <c r="C293" s="643"/>
      <c r="D293" s="643"/>
      <c r="E293" s="643"/>
      <c r="F293" s="643"/>
      <c r="G293" s="643"/>
      <c r="H293" s="653"/>
      <c r="I293" s="218"/>
      <c r="J293" s="640"/>
      <c r="K293" s="641"/>
      <c r="L293" s="641"/>
      <c r="M293" s="641"/>
      <c r="N293" s="641"/>
      <c r="O293" s="641"/>
      <c r="P293" s="641"/>
      <c r="Q293" s="641"/>
      <c r="R293" s="641"/>
      <c r="S293" s="211"/>
      <c r="T293" s="211"/>
    </row>
    <row r="294" spans="1:20" x14ac:dyDescent="0.2">
      <c r="A294" s="636"/>
      <c r="B294" s="637"/>
      <c r="C294" s="790" t="s">
        <v>813</v>
      </c>
      <c r="D294" s="790"/>
      <c r="E294" s="790"/>
      <c r="F294" s="790"/>
      <c r="G294" s="790"/>
      <c r="H294" s="653"/>
      <c r="I294" s="285"/>
      <c r="J294" s="640"/>
      <c r="K294" s="641"/>
      <c r="L294" s="641"/>
      <c r="M294" s="641"/>
      <c r="N294" s="641"/>
      <c r="O294" s="641"/>
      <c r="P294" s="641"/>
      <c r="Q294" s="641"/>
      <c r="R294" s="641"/>
      <c r="S294" s="211"/>
      <c r="T294" s="211"/>
    </row>
    <row r="295" spans="1:20" ht="27.75" customHeight="1" x14ac:dyDescent="0.2">
      <c r="A295" s="636"/>
      <c r="B295" s="637"/>
      <c r="C295" s="792" t="s">
        <v>814</v>
      </c>
      <c r="D295" s="792"/>
      <c r="E295" s="792"/>
      <c r="F295" s="792"/>
      <c r="G295" s="792"/>
      <c r="H295" s="653"/>
      <c r="I295" s="285"/>
      <c r="J295" s="640"/>
      <c r="K295" s="641"/>
      <c r="L295" s="641"/>
      <c r="M295" s="641"/>
      <c r="N295" s="641"/>
      <c r="O295" s="641"/>
      <c r="P295" s="641"/>
      <c r="Q295" s="641"/>
      <c r="R295" s="641"/>
      <c r="S295" s="211"/>
      <c r="T295" s="211"/>
    </row>
    <row r="296" spans="1:20" x14ac:dyDescent="0.2">
      <c r="A296" s="636"/>
      <c r="B296" s="637"/>
      <c r="C296" s="653"/>
      <c r="D296" s="653"/>
      <c r="E296" s="653"/>
      <c r="F296" s="653"/>
      <c r="G296" s="653"/>
      <c r="H296" s="653"/>
      <c r="I296" s="285"/>
      <c r="J296" s="640"/>
      <c r="K296" s="641"/>
      <c r="L296" s="641"/>
      <c r="M296" s="641"/>
      <c r="N296" s="641"/>
      <c r="O296" s="641"/>
      <c r="P296" s="641"/>
      <c r="Q296" s="641"/>
      <c r="R296" s="641"/>
      <c r="S296" s="211"/>
      <c r="T296" s="211"/>
    </row>
    <row r="297" spans="1:20" x14ac:dyDescent="0.2">
      <c r="A297" s="636"/>
      <c r="B297" s="637"/>
      <c r="C297" s="790" t="s">
        <v>815</v>
      </c>
      <c r="D297" s="790"/>
      <c r="E297" s="790"/>
      <c r="F297" s="790"/>
      <c r="G297" s="790"/>
      <c r="H297" s="653"/>
      <c r="I297" s="285"/>
      <c r="J297" s="640"/>
      <c r="K297" s="641"/>
      <c r="L297" s="641"/>
      <c r="M297" s="641"/>
      <c r="N297" s="641"/>
      <c r="O297" s="641"/>
      <c r="P297" s="641"/>
      <c r="Q297" s="641"/>
      <c r="R297" s="641"/>
      <c r="S297" s="211"/>
      <c r="T297" s="211"/>
    </row>
    <row r="298" spans="1:20" ht="120.75" customHeight="1" x14ac:dyDescent="0.2">
      <c r="A298" s="636"/>
      <c r="B298" s="637"/>
      <c r="C298" s="792" t="s">
        <v>1335</v>
      </c>
      <c r="D298" s="791"/>
      <c r="E298" s="791"/>
      <c r="F298" s="791"/>
      <c r="G298" s="791"/>
      <c r="H298" s="653"/>
      <c r="I298" s="285"/>
      <c r="J298" s="640"/>
      <c r="K298" s="641"/>
      <c r="L298" s="641"/>
      <c r="M298" s="641"/>
      <c r="N298" s="641"/>
      <c r="O298" s="641"/>
      <c r="P298" s="641"/>
      <c r="Q298" s="641"/>
      <c r="R298" s="641"/>
      <c r="S298" s="211"/>
      <c r="T298" s="211"/>
    </row>
    <row r="299" spans="1:20" x14ac:dyDescent="0.2">
      <c r="A299" s="636"/>
      <c r="B299" s="637"/>
      <c r="C299" s="653"/>
      <c r="D299" s="653"/>
      <c r="E299" s="653"/>
      <c r="F299" s="653"/>
      <c r="G299" s="653"/>
      <c r="H299" s="653"/>
      <c r="I299" s="285"/>
      <c r="J299" s="640"/>
      <c r="K299" s="641"/>
      <c r="L299" s="641"/>
      <c r="M299" s="641"/>
      <c r="N299" s="641"/>
      <c r="O299" s="641"/>
      <c r="P299" s="641"/>
      <c r="Q299" s="641"/>
      <c r="R299" s="641"/>
      <c r="S299" s="211"/>
      <c r="T299" s="211"/>
    </row>
    <row r="300" spans="1:20" x14ac:dyDescent="0.2">
      <c r="A300" s="636"/>
      <c r="B300" s="637"/>
      <c r="C300" s="790" t="s">
        <v>816</v>
      </c>
      <c r="D300" s="790"/>
      <c r="E300" s="790"/>
      <c r="F300" s="790"/>
      <c r="G300" s="790"/>
      <c r="H300" s="653"/>
      <c r="I300" s="285"/>
      <c r="J300" s="640"/>
      <c r="K300" s="641"/>
      <c r="L300" s="641"/>
      <c r="M300" s="641"/>
      <c r="N300" s="641"/>
      <c r="O300" s="641"/>
      <c r="P300" s="641"/>
      <c r="Q300" s="641"/>
      <c r="R300" s="641"/>
      <c r="S300" s="211"/>
      <c r="T300" s="211"/>
    </row>
    <row r="301" spans="1:20" ht="39.75" customHeight="1" x14ac:dyDescent="0.2">
      <c r="A301" s="636"/>
      <c r="B301" s="637"/>
      <c r="C301" s="792" t="s">
        <v>890</v>
      </c>
      <c r="D301" s="792"/>
      <c r="E301" s="792"/>
      <c r="F301" s="792"/>
      <c r="G301" s="792"/>
      <c r="H301" s="653"/>
      <c r="I301" s="285"/>
      <c r="J301" s="640"/>
      <c r="K301" s="641"/>
      <c r="L301" s="641"/>
      <c r="M301" s="641"/>
      <c r="N301" s="641"/>
      <c r="O301" s="641"/>
      <c r="P301" s="641"/>
      <c r="Q301" s="641"/>
      <c r="R301" s="641"/>
      <c r="S301" s="211"/>
      <c r="T301" s="211"/>
    </row>
    <row r="302" spans="1:20" x14ac:dyDescent="0.2">
      <c r="A302" s="636"/>
      <c r="B302" s="637"/>
      <c r="C302" s="792" t="s">
        <v>891</v>
      </c>
      <c r="D302" s="792"/>
      <c r="E302" s="792"/>
      <c r="F302" s="792"/>
      <c r="G302" s="792"/>
      <c r="H302" s="653"/>
      <c r="I302" s="285"/>
      <c r="J302" s="640"/>
      <c r="K302" s="641"/>
      <c r="L302" s="641"/>
      <c r="M302" s="641"/>
      <c r="N302" s="641"/>
      <c r="O302" s="641"/>
      <c r="P302" s="641"/>
      <c r="Q302" s="641"/>
      <c r="R302" s="641"/>
      <c r="S302" s="211"/>
      <c r="T302" s="211"/>
    </row>
    <row r="303" spans="1:20" x14ac:dyDescent="0.2">
      <c r="A303" s="636"/>
      <c r="B303" s="637"/>
      <c r="C303" s="794" t="s">
        <v>892</v>
      </c>
      <c r="D303" s="792"/>
      <c r="E303" s="792"/>
      <c r="F303" s="792"/>
      <c r="G303" s="792"/>
      <c r="H303" s="653"/>
      <c r="I303" s="285"/>
      <c r="J303" s="640"/>
      <c r="K303" s="641"/>
      <c r="L303" s="641"/>
      <c r="M303" s="641"/>
      <c r="N303" s="641"/>
      <c r="O303" s="641"/>
      <c r="P303" s="641"/>
      <c r="Q303" s="641"/>
      <c r="R303" s="641"/>
      <c r="S303" s="211"/>
      <c r="T303" s="211"/>
    </row>
    <row r="304" spans="1:20" ht="27" customHeight="1" x14ac:dyDescent="0.2">
      <c r="A304" s="636"/>
      <c r="B304" s="637"/>
      <c r="C304" s="794" t="s">
        <v>893</v>
      </c>
      <c r="D304" s="792"/>
      <c r="E304" s="792"/>
      <c r="F304" s="792"/>
      <c r="G304" s="792"/>
      <c r="H304" s="653"/>
      <c r="I304" s="285"/>
      <c r="J304" s="640"/>
      <c r="K304" s="641"/>
      <c r="L304" s="641"/>
      <c r="M304" s="641"/>
      <c r="N304" s="641"/>
      <c r="O304" s="641"/>
      <c r="P304" s="641"/>
      <c r="Q304" s="641"/>
      <c r="R304" s="641"/>
      <c r="S304" s="211"/>
      <c r="T304" s="211"/>
    </row>
    <row r="305" spans="1:20" x14ac:dyDescent="0.2">
      <c r="A305" s="636"/>
      <c r="B305" s="637"/>
      <c r="C305" s="794" t="s">
        <v>894</v>
      </c>
      <c r="D305" s="792"/>
      <c r="E305" s="792"/>
      <c r="F305" s="792"/>
      <c r="G305" s="792"/>
      <c r="H305" s="653"/>
      <c r="I305" s="285"/>
      <c r="J305" s="640"/>
      <c r="K305" s="641"/>
      <c r="L305" s="641"/>
      <c r="M305" s="641"/>
      <c r="N305" s="641"/>
      <c r="O305" s="641"/>
      <c r="P305" s="641"/>
      <c r="Q305" s="641"/>
      <c r="R305" s="641"/>
      <c r="S305" s="211"/>
      <c r="T305" s="211"/>
    </row>
    <row r="306" spans="1:20" x14ac:dyDescent="0.2">
      <c r="A306" s="636"/>
      <c r="B306" s="637"/>
      <c r="C306" s="794" t="s">
        <v>895</v>
      </c>
      <c r="D306" s="792"/>
      <c r="E306" s="792"/>
      <c r="F306" s="792"/>
      <c r="G306" s="792"/>
      <c r="H306" s="653"/>
      <c r="I306" s="285"/>
      <c r="J306" s="640"/>
      <c r="K306" s="641"/>
      <c r="L306" s="641"/>
      <c r="M306" s="641"/>
      <c r="N306" s="641"/>
      <c r="O306" s="641"/>
      <c r="P306" s="641"/>
      <c r="Q306" s="641"/>
      <c r="R306" s="641"/>
      <c r="S306" s="211"/>
      <c r="T306" s="211"/>
    </row>
    <row r="307" spans="1:20" x14ac:dyDescent="0.2">
      <c r="A307" s="636"/>
      <c r="B307" s="637"/>
      <c r="C307" s="652"/>
      <c r="D307" s="643"/>
      <c r="E307" s="643"/>
      <c r="F307" s="643"/>
      <c r="G307" s="643"/>
      <c r="H307" s="653"/>
      <c r="I307" s="285"/>
      <c r="J307" s="640"/>
      <c r="K307" s="641"/>
      <c r="L307" s="641"/>
      <c r="M307" s="641"/>
      <c r="N307" s="641"/>
      <c r="O307" s="641"/>
      <c r="P307" s="641"/>
      <c r="Q307" s="641"/>
      <c r="R307" s="641"/>
      <c r="S307" s="211"/>
      <c r="T307" s="211"/>
    </row>
    <row r="308" spans="1:20" ht="97.5" customHeight="1" x14ac:dyDescent="0.2">
      <c r="A308" s="636"/>
      <c r="B308" s="637"/>
      <c r="C308" s="792" t="s">
        <v>1336</v>
      </c>
      <c r="D308" s="792"/>
      <c r="E308" s="792"/>
      <c r="F308" s="792"/>
      <c r="G308" s="792"/>
      <c r="H308" s="653"/>
      <c r="I308" s="285"/>
      <c r="J308" s="640"/>
      <c r="K308" s="641"/>
      <c r="L308" s="641"/>
      <c r="M308" s="641"/>
      <c r="N308" s="641"/>
      <c r="O308" s="641"/>
      <c r="P308" s="641"/>
      <c r="Q308" s="641"/>
      <c r="R308" s="641"/>
      <c r="S308" s="211"/>
      <c r="T308" s="211"/>
    </row>
    <row r="309" spans="1:20" x14ac:dyDescent="0.2">
      <c r="A309" s="636"/>
      <c r="B309" s="637"/>
      <c r="C309" s="791"/>
      <c r="D309" s="791"/>
      <c r="E309" s="791"/>
      <c r="F309" s="791"/>
      <c r="G309" s="791"/>
      <c r="H309" s="653"/>
      <c r="I309" s="285"/>
      <c r="J309" s="640"/>
      <c r="K309" s="641"/>
      <c r="L309" s="641"/>
      <c r="M309" s="641"/>
      <c r="N309" s="641"/>
      <c r="O309" s="641"/>
      <c r="P309" s="641"/>
      <c r="Q309" s="641"/>
      <c r="R309" s="641"/>
      <c r="S309" s="211"/>
      <c r="T309" s="211"/>
    </row>
    <row r="310" spans="1:20" x14ac:dyDescent="0.2">
      <c r="A310" s="636"/>
      <c r="B310" s="637"/>
      <c r="C310" s="790" t="s">
        <v>817</v>
      </c>
      <c r="D310" s="790"/>
      <c r="E310" s="790"/>
      <c r="F310" s="790"/>
      <c r="G310" s="790"/>
      <c r="H310" s="653"/>
      <c r="I310" s="285"/>
      <c r="J310" s="640"/>
      <c r="K310" s="641"/>
      <c r="L310" s="641"/>
      <c r="M310" s="641"/>
      <c r="N310" s="641"/>
      <c r="O310" s="641"/>
      <c r="P310" s="641"/>
      <c r="Q310" s="641"/>
      <c r="R310" s="641"/>
      <c r="S310" s="211"/>
      <c r="T310" s="211"/>
    </row>
    <row r="311" spans="1:20" ht="27.75" customHeight="1" x14ac:dyDescent="0.2">
      <c r="A311" s="636"/>
      <c r="B311" s="637"/>
      <c r="C311" s="792" t="s">
        <v>896</v>
      </c>
      <c r="D311" s="792"/>
      <c r="E311" s="792"/>
      <c r="F311" s="792"/>
      <c r="G311" s="792"/>
      <c r="H311" s="653"/>
      <c r="I311" s="212"/>
      <c r="J311" s="640"/>
      <c r="K311" s="641"/>
      <c r="L311" s="641"/>
      <c r="M311" s="641"/>
      <c r="N311" s="641"/>
      <c r="O311" s="641"/>
      <c r="P311" s="641"/>
      <c r="Q311" s="641"/>
      <c r="R311" s="641"/>
      <c r="S311" s="211"/>
      <c r="T311" s="211"/>
    </row>
    <row r="312" spans="1:20" ht="27.75" customHeight="1" x14ac:dyDescent="0.2">
      <c r="A312" s="636"/>
      <c r="B312" s="637"/>
      <c r="C312" s="794" t="s">
        <v>897</v>
      </c>
      <c r="D312" s="792"/>
      <c r="E312" s="792"/>
      <c r="F312" s="792"/>
      <c r="G312" s="792"/>
      <c r="H312" s="653"/>
      <c r="I312" s="212"/>
      <c r="J312" s="640"/>
      <c r="K312" s="641"/>
      <c r="L312" s="641"/>
      <c r="M312" s="641"/>
      <c r="N312" s="641"/>
      <c r="O312" s="641"/>
      <c r="P312" s="641"/>
      <c r="Q312" s="641"/>
      <c r="R312" s="641"/>
      <c r="S312" s="211"/>
      <c r="T312" s="211"/>
    </row>
    <row r="313" spans="1:20" ht="15" customHeight="1" x14ac:dyDescent="0.2">
      <c r="A313" s="636"/>
      <c r="B313" s="637"/>
      <c r="C313" s="794" t="s">
        <v>898</v>
      </c>
      <c r="D313" s="792"/>
      <c r="E313" s="792"/>
      <c r="F313" s="792"/>
      <c r="G313" s="792"/>
      <c r="H313" s="653"/>
      <c r="I313" s="212"/>
      <c r="J313" s="640"/>
      <c r="K313" s="641"/>
      <c r="L313" s="641"/>
      <c r="M313" s="641"/>
      <c r="N313" s="641"/>
      <c r="O313" s="641"/>
      <c r="P313" s="641"/>
      <c r="Q313" s="641"/>
      <c r="R313" s="641"/>
      <c r="S313" s="211"/>
      <c r="T313" s="211"/>
    </row>
    <row r="314" spans="1:20" x14ac:dyDescent="0.2">
      <c r="A314" s="636"/>
      <c r="B314" s="637"/>
      <c r="C314" s="794" t="s">
        <v>899</v>
      </c>
      <c r="D314" s="792"/>
      <c r="E314" s="792"/>
      <c r="F314" s="792"/>
      <c r="G314" s="792"/>
      <c r="H314" s="653"/>
      <c r="I314" s="212"/>
      <c r="J314" s="640"/>
      <c r="K314" s="641"/>
      <c r="L314" s="641"/>
      <c r="M314" s="641"/>
      <c r="N314" s="641"/>
      <c r="O314" s="641"/>
      <c r="P314" s="641"/>
      <c r="Q314" s="641"/>
      <c r="R314" s="641"/>
      <c r="S314" s="211"/>
      <c r="T314" s="211"/>
    </row>
    <row r="315" spans="1:20" x14ac:dyDescent="0.2">
      <c r="A315" s="636"/>
      <c r="B315" s="637"/>
      <c r="C315" s="653"/>
      <c r="D315" s="653"/>
      <c r="E315" s="653"/>
      <c r="F315" s="653"/>
      <c r="G315" s="653">
        <v>157</v>
      </c>
      <c r="H315" s="653"/>
      <c r="I315" s="212"/>
      <c r="J315" s="640"/>
      <c r="K315" s="641"/>
      <c r="L315" s="641"/>
      <c r="M315" s="641"/>
      <c r="N315" s="641"/>
      <c r="O315" s="641"/>
      <c r="P315" s="641"/>
      <c r="Q315" s="641"/>
      <c r="R315" s="641"/>
      <c r="S315" s="211"/>
      <c r="T315" s="211"/>
    </row>
    <row r="316" spans="1:20" x14ac:dyDescent="0.2">
      <c r="A316" s="636"/>
      <c r="B316" s="660">
        <v>1.1000000000000001</v>
      </c>
      <c r="C316" s="790" t="s">
        <v>818</v>
      </c>
      <c r="D316" s="790"/>
      <c r="E316" s="790"/>
      <c r="F316" s="790"/>
      <c r="G316" s="790"/>
      <c r="H316" s="653"/>
      <c r="I316" s="212"/>
      <c r="J316" s="640"/>
      <c r="K316" s="641"/>
      <c r="L316" s="641"/>
      <c r="M316" s="641"/>
      <c r="N316" s="641"/>
      <c r="O316" s="641"/>
      <c r="P316" s="641"/>
      <c r="Q316" s="641"/>
      <c r="R316" s="641"/>
      <c r="S316" s="211"/>
      <c r="T316" s="211"/>
    </row>
    <row r="317" spans="1:20" ht="55.5" customHeight="1" x14ac:dyDescent="0.2">
      <c r="A317" s="636"/>
      <c r="B317" s="637"/>
      <c r="C317" s="792" t="s">
        <v>1337</v>
      </c>
      <c r="D317" s="791"/>
      <c r="E317" s="791"/>
      <c r="F317" s="791"/>
      <c r="G317" s="791"/>
      <c r="H317" s="653"/>
      <c r="I317" s="218"/>
      <c r="J317" s="640"/>
      <c r="K317" s="641"/>
      <c r="L317" s="641"/>
      <c r="M317" s="641"/>
      <c r="N317" s="641"/>
      <c r="O317" s="641"/>
      <c r="P317" s="641"/>
      <c r="Q317" s="641"/>
      <c r="R317" s="641"/>
      <c r="S317" s="211"/>
      <c r="T317" s="211"/>
    </row>
    <row r="318" spans="1:20" x14ac:dyDescent="0.2">
      <c r="A318" s="636"/>
      <c r="B318" s="637"/>
      <c r="C318" s="643"/>
      <c r="D318" s="653"/>
      <c r="E318" s="653"/>
      <c r="F318" s="653"/>
      <c r="G318" s="653"/>
      <c r="H318" s="653"/>
      <c r="I318" s="218"/>
      <c r="J318" s="640"/>
      <c r="K318" s="641"/>
      <c r="L318" s="641"/>
      <c r="M318" s="641"/>
      <c r="N318" s="641"/>
      <c r="O318" s="641"/>
      <c r="P318" s="641"/>
      <c r="Q318" s="641"/>
      <c r="R318" s="641"/>
      <c r="S318" s="211"/>
      <c r="T318" s="211"/>
    </row>
    <row r="319" spans="1:20" ht="28.5" customHeight="1" x14ac:dyDescent="0.2">
      <c r="A319" s="636"/>
      <c r="B319" s="637"/>
      <c r="C319" s="792" t="s">
        <v>900</v>
      </c>
      <c r="D319" s="791"/>
      <c r="E319" s="791"/>
      <c r="F319" s="791"/>
      <c r="G319" s="791"/>
      <c r="H319" s="653"/>
      <c r="I319" s="218"/>
      <c r="J319" s="640"/>
      <c r="K319" s="641"/>
      <c r="L319" s="641"/>
      <c r="M319" s="641"/>
      <c r="N319" s="641"/>
      <c r="O319" s="641"/>
      <c r="P319" s="641"/>
      <c r="Q319" s="641"/>
      <c r="R319" s="641"/>
      <c r="S319" s="211"/>
      <c r="T319" s="211"/>
    </row>
    <row r="320" spans="1:20" x14ac:dyDescent="0.2">
      <c r="A320" s="636"/>
      <c r="B320" s="637"/>
      <c r="C320" s="643"/>
      <c r="D320" s="653"/>
      <c r="E320" s="653"/>
      <c r="F320" s="653"/>
      <c r="G320" s="653"/>
      <c r="H320" s="653"/>
      <c r="I320" s="218"/>
      <c r="J320" s="640"/>
      <c r="K320" s="641"/>
      <c r="L320" s="641"/>
      <c r="M320" s="641"/>
      <c r="N320" s="641"/>
      <c r="O320" s="641"/>
      <c r="P320" s="641"/>
      <c r="Q320" s="641"/>
      <c r="R320" s="641"/>
      <c r="S320" s="211"/>
      <c r="T320" s="211"/>
    </row>
    <row r="321" spans="1:20" ht="28.5" customHeight="1" x14ac:dyDescent="0.2">
      <c r="A321" s="636"/>
      <c r="B321" s="637"/>
      <c r="C321" s="792" t="s">
        <v>901</v>
      </c>
      <c r="D321" s="791"/>
      <c r="E321" s="791"/>
      <c r="F321" s="791"/>
      <c r="G321" s="791"/>
      <c r="H321" s="653"/>
      <c r="I321" s="218"/>
      <c r="J321" s="640"/>
      <c r="K321" s="641"/>
      <c r="L321" s="641"/>
      <c r="M321" s="641"/>
      <c r="N321" s="641"/>
      <c r="O321" s="641"/>
      <c r="P321" s="641"/>
      <c r="Q321" s="641"/>
      <c r="R321" s="641"/>
      <c r="S321" s="211"/>
      <c r="T321" s="211"/>
    </row>
    <row r="322" spans="1:20" x14ac:dyDescent="0.2">
      <c r="A322" s="636"/>
      <c r="B322" s="637"/>
      <c r="C322" s="653"/>
      <c r="D322" s="653"/>
      <c r="E322" s="653"/>
      <c r="F322" s="653"/>
      <c r="G322" s="653"/>
      <c r="H322" s="653"/>
      <c r="I322" s="218"/>
      <c r="J322" s="640"/>
      <c r="K322" s="641"/>
      <c r="L322" s="641"/>
      <c r="M322" s="641"/>
      <c r="N322" s="641"/>
      <c r="O322" s="641"/>
      <c r="P322" s="641"/>
      <c r="Q322" s="641"/>
      <c r="R322" s="641"/>
      <c r="S322" s="211"/>
      <c r="T322" s="211"/>
    </row>
    <row r="323" spans="1:20" x14ac:dyDescent="0.2">
      <c r="A323" s="636"/>
      <c r="B323" s="637"/>
      <c r="C323" s="790" t="s">
        <v>813</v>
      </c>
      <c r="D323" s="790"/>
      <c r="E323" s="790"/>
      <c r="F323" s="790"/>
      <c r="G323" s="790"/>
      <c r="H323" s="653"/>
      <c r="I323" s="218"/>
      <c r="J323" s="640"/>
      <c r="K323" s="641"/>
      <c r="L323" s="641"/>
      <c r="M323" s="641"/>
      <c r="N323" s="641"/>
      <c r="O323" s="641"/>
      <c r="P323" s="641"/>
      <c r="Q323" s="641"/>
      <c r="R323" s="641"/>
      <c r="S323" s="211"/>
      <c r="T323" s="211"/>
    </row>
    <row r="324" spans="1:20" x14ac:dyDescent="0.2">
      <c r="A324" s="636"/>
      <c r="B324" s="637"/>
      <c r="C324" s="791" t="s">
        <v>819</v>
      </c>
      <c r="D324" s="791"/>
      <c r="E324" s="791"/>
      <c r="F324" s="791"/>
      <c r="G324" s="791"/>
      <c r="H324" s="653"/>
      <c r="I324" s="218"/>
      <c r="J324" s="640"/>
      <c r="K324" s="641"/>
      <c r="L324" s="641"/>
      <c r="M324" s="641"/>
      <c r="N324" s="641"/>
      <c r="O324" s="641"/>
      <c r="P324" s="641"/>
      <c r="Q324" s="641"/>
      <c r="R324" s="641"/>
      <c r="S324" s="211"/>
      <c r="T324" s="211"/>
    </row>
    <row r="325" spans="1:20" x14ac:dyDescent="0.2">
      <c r="A325" s="636"/>
      <c r="B325" s="637"/>
      <c r="C325" s="653"/>
      <c r="D325" s="653"/>
      <c r="E325" s="653"/>
      <c r="F325" s="653"/>
      <c r="G325" s="653"/>
      <c r="H325" s="653"/>
      <c r="I325" s="218"/>
      <c r="J325" s="640"/>
      <c r="K325" s="641"/>
      <c r="L325" s="641"/>
      <c r="M325" s="641"/>
      <c r="N325" s="641"/>
      <c r="O325" s="641"/>
      <c r="P325" s="641"/>
      <c r="Q325" s="641"/>
      <c r="R325" s="641"/>
      <c r="S325" s="211"/>
      <c r="T325" s="211"/>
    </row>
    <row r="326" spans="1:20" x14ac:dyDescent="0.2">
      <c r="A326" s="636"/>
      <c r="B326" s="637"/>
      <c r="C326" s="790" t="s">
        <v>820</v>
      </c>
      <c r="D326" s="791"/>
      <c r="E326" s="791"/>
      <c r="F326" s="791"/>
      <c r="G326" s="791"/>
      <c r="H326" s="653"/>
      <c r="I326" s="218"/>
      <c r="J326" s="640"/>
      <c r="K326" s="641"/>
      <c r="L326" s="641"/>
      <c r="M326" s="641"/>
      <c r="N326" s="641"/>
      <c r="O326" s="641"/>
      <c r="P326" s="641"/>
      <c r="Q326" s="641"/>
      <c r="R326" s="641"/>
      <c r="S326" s="211"/>
      <c r="T326" s="211"/>
    </row>
    <row r="327" spans="1:20" x14ac:dyDescent="0.2">
      <c r="A327" s="636"/>
      <c r="B327" s="637"/>
      <c r="C327" s="792" t="s">
        <v>902</v>
      </c>
      <c r="D327" s="791"/>
      <c r="E327" s="791"/>
      <c r="F327" s="791"/>
      <c r="G327" s="791"/>
      <c r="H327" s="653"/>
      <c r="I327" s="218"/>
      <c r="J327" s="640"/>
      <c r="K327" s="641"/>
      <c r="L327" s="641"/>
      <c r="M327" s="641"/>
      <c r="N327" s="641"/>
      <c r="O327" s="641"/>
      <c r="P327" s="641"/>
      <c r="Q327" s="641"/>
      <c r="R327" s="641"/>
      <c r="S327" s="211"/>
      <c r="T327" s="211"/>
    </row>
    <row r="328" spans="1:20" ht="25.5" x14ac:dyDescent="0.2">
      <c r="A328" s="636"/>
      <c r="B328" s="637"/>
      <c r="C328" s="684" t="s">
        <v>1434</v>
      </c>
      <c r="D328" s="653"/>
      <c r="E328" s="653"/>
      <c r="F328" s="653"/>
      <c r="G328" s="653"/>
      <c r="H328" s="653"/>
      <c r="I328" s="218"/>
      <c r="J328" s="640"/>
      <c r="K328" s="641"/>
      <c r="L328" s="641"/>
      <c r="M328" s="641"/>
      <c r="N328" s="641"/>
      <c r="O328" s="641"/>
      <c r="P328" s="641"/>
      <c r="Q328" s="641"/>
      <c r="R328" s="641"/>
      <c r="S328" s="211"/>
      <c r="T328" s="211"/>
    </row>
    <row r="329" spans="1:20" x14ac:dyDescent="0.2">
      <c r="A329" s="636"/>
      <c r="B329" s="637"/>
      <c r="C329" s="653"/>
      <c r="D329" s="653"/>
      <c r="E329" s="653"/>
      <c r="F329" s="653"/>
      <c r="G329" s="653"/>
      <c r="H329" s="653"/>
      <c r="I329" s="218"/>
      <c r="J329" s="640"/>
      <c r="K329" s="641"/>
      <c r="L329" s="641"/>
      <c r="M329" s="641"/>
      <c r="N329" s="641"/>
      <c r="O329" s="641"/>
      <c r="P329" s="641"/>
      <c r="Q329" s="641"/>
      <c r="R329" s="641"/>
      <c r="S329" s="211"/>
      <c r="T329" s="211"/>
    </row>
    <row r="330" spans="1:20" x14ac:dyDescent="0.2">
      <c r="A330" s="636"/>
      <c r="B330" s="637"/>
      <c r="C330" s="684" t="s">
        <v>903</v>
      </c>
      <c r="D330" s="653"/>
      <c r="E330" s="653"/>
      <c r="F330" s="653"/>
      <c r="G330" s="653"/>
      <c r="H330" s="653"/>
      <c r="I330" s="218"/>
      <c r="J330" s="640"/>
      <c r="K330" s="641"/>
      <c r="L330" s="641"/>
      <c r="M330" s="641"/>
      <c r="N330" s="641"/>
      <c r="O330" s="641"/>
      <c r="P330" s="641"/>
      <c r="Q330" s="641"/>
      <c r="R330" s="641"/>
      <c r="S330" s="211"/>
      <c r="T330" s="211"/>
    </row>
    <row r="331" spans="1:20" ht="16.5" customHeight="1" x14ac:dyDescent="0.2">
      <c r="A331" s="636"/>
      <c r="B331" s="637"/>
      <c r="C331" s="684" t="s">
        <v>904</v>
      </c>
      <c r="D331" s="653"/>
      <c r="E331" s="653"/>
      <c r="F331" s="653"/>
      <c r="G331" s="653"/>
      <c r="H331" s="653"/>
      <c r="I331" s="218"/>
      <c r="J331" s="640"/>
      <c r="K331" s="641"/>
      <c r="L331" s="641"/>
      <c r="M331" s="641"/>
      <c r="N331" s="641"/>
      <c r="O331" s="641"/>
      <c r="P331" s="641"/>
      <c r="Q331" s="641"/>
      <c r="R331" s="641"/>
      <c r="S331" s="211"/>
      <c r="T331" s="211"/>
    </row>
    <row r="332" spans="1:20" ht="6" customHeight="1" x14ac:dyDescent="0.2">
      <c r="A332" s="636"/>
      <c r="B332" s="637"/>
      <c r="C332" s="653"/>
      <c r="D332" s="653"/>
      <c r="E332" s="653"/>
      <c r="F332" s="653"/>
      <c r="G332" s="653"/>
      <c r="H332" s="653"/>
      <c r="I332" s="218"/>
      <c r="J332" s="640"/>
      <c r="K332" s="641"/>
      <c r="L332" s="641"/>
      <c r="M332" s="641"/>
      <c r="N332" s="641"/>
      <c r="O332" s="641"/>
      <c r="P332" s="641"/>
      <c r="Q332" s="641"/>
      <c r="R332" s="641"/>
      <c r="S332" s="211"/>
      <c r="T332" s="211"/>
    </row>
    <row r="333" spans="1:20" ht="90.75" customHeight="1" x14ac:dyDescent="0.2">
      <c r="A333" s="636"/>
      <c r="B333" s="637"/>
      <c r="C333" s="792" t="s">
        <v>1338</v>
      </c>
      <c r="D333" s="791"/>
      <c r="E333" s="791"/>
      <c r="F333" s="791"/>
      <c r="G333" s="791"/>
      <c r="H333" s="653"/>
      <c r="I333" s="218"/>
      <c r="J333" s="640"/>
      <c r="K333" s="641"/>
      <c r="L333" s="641"/>
      <c r="M333" s="641"/>
      <c r="N333" s="641"/>
      <c r="O333" s="641"/>
      <c r="P333" s="641"/>
      <c r="Q333" s="641"/>
      <c r="R333" s="641"/>
      <c r="S333" s="211"/>
      <c r="T333" s="211"/>
    </row>
    <row r="334" spans="1:20" x14ac:dyDescent="0.2">
      <c r="A334" s="636"/>
      <c r="B334" s="637"/>
      <c r="C334" s="643"/>
      <c r="D334" s="653"/>
      <c r="E334" s="653"/>
      <c r="F334" s="653"/>
      <c r="G334" s="653"/>
      <c r="H334" s="653"/>
      <c r="I334" s="218"/>
      <c r="J334" s="640"/>
      <c r="K334" s="641"/>
      <c r="L334" s="641"/>
      <c r="M334" s="641"/>
      <c r="N334" s="641"/>
      <c r="O334" s="641"/>
      <c r="P334" s="641"/>
      <c r="Q334" s="641"/>
      <c r="R334" s="641"/>
      <c r="S334" s="211"/>
      <c r="T334" s="211"/>
    </row>
    <row r="335" spans="1:20" ht="23.25" customHeight="1" x14ac:dyDescent="0.2">
      <c r="A335" s="636"/>
      <c r="B335" s="637"/>
      <c r="C335" s="792" t="s">
        <v>905</v>
      </c>
      <c r="D335" s="791"/>
      <c r="E335" s="791"/>
      <c r="F335" s="791"/>
      <c r="G335" s="791"/>
      <c r="H335" s="653"/>
      <c r="I335" s="218"/>
      <c r="J335" s="640"/>
      <c r="K335" s="641"/>
      <c r="L335" s="641"/>
      <c r="M335" s="641"/>
      <c r="N335" s="641"/>
      <c r="O335" s="641"/>
      <c r="P335" s="641"/>
      <c r="Q335" s="641"/>
      <c r="R335" s="641"/>
      <c r="S335" s="211"/>
      <c r="T335" s="211"/>
    </row>
    <row r="336" spans="1:20" x14ac:dyDescent="0.2">
      <c r="A336" s="636"/>
      <c r="B336" s="637"/>
      <c r="C336" s="643"/>
      <c r="D336" s="653"/>
      <c r="E336" s="653"/>
      <c r="F336" s="653"/>
      <c r="G336" s="653"/>
      <c r="H336" s="653"/>
      <c r="I336" s="218"/>
      <c r="J336" s="640"/>
      <c r="K336" s="641"/>
      <c r="L336" s="641"/>
      <c r="M336" s="641"/>
      <c r="N336" s="641"/>
      <c r="O336" s="641"/>
      <c r="P336" s="641"/>
      <c r="Q336" s="641"/>
      <c r="R336" s="641"/>
      <c r="S336" s="211"/>
      <c r="T336" s="211"/>
    </row>
    <row r="337" spans="1:20" ht="26.25" customHeight="1" x14ac:dyDescent="0.2">
      <c r="A337" s="636"/>
      <c r="B337" s="637"/>
      <c r="C337" s="792" t="s">
        <v>906</v>
      </c>
      <c r="D337" s="791"/>
      <c r="E337" s="791"/>
      <c r="F337" s="791"/>
      <c r="G337" s="791"/>
      <c r="H337" s="653"/>
      <c r="I337" s="218"/>
      <c r="J337" s="640"/>
      <c r="K337" s="641"/>
      <c r="L337" s="641"/>
      <c r="M337" s="641"/>
      <c r="N337" s="641"/>
      <c r="O337" s="641"/>
      <c r="P337" s="641"/>
      <c r="Q337" s="641"/>
      <c r="R337" s="641"/>
      <c r="S337" s="211"/>
      <c r="T337" s="211"/>
    </row>
    <row r="338" spans="1:20" x14ac:dyDescent="0.2">
      <c r="A338" s="636"/>
      <c r="B338" s="637"/>
      <c r="C338" s="643"/>
      <c r="D338" s="653"/>
      <c r="E338" s="653"/>
      <c r="F338" s="653"/>
      <c r="G338" s="653"/>
      <c r="H338" s="653"/>
      <c r="I338" s="218"/>
      <c r="J338" s="640"/>
      <c r="K338" s="641"/>
      <c r="L338" s="641"/>
      <c r="M338" s="641"/>
      <c r="N338" s="641"/>
      <c r="O338" s="641"/>
      <c r="P338" s="641"/>
      <c r="Q338" s="641"/>
      <c r="R338" s="641"/>
      <c r="S338" s="211"/>
      <c r="T338" s="211"/>
    </row>
    <row r="339" spans="1:20" x14ac:dyDescent="0.2">
      <c r="A339" s="636"/>
      <c r="B339" s="637"/>
      <c r="C339" s="790" t="s">
        <v>821</v>
      </c>
      <c r="D339" s="790"/>
      <c r="E339" s="790"/>
      <c r="F339" s="790"/>
      <c r="G339" s="790"/>
      <c r="H339" s="653"/>
      <c r="I339" s="218"/>
      <c r="J339" s="640"/>
      <c r="K339" s="641"/>
      <c r="L339" s="641"/>
      <c r="M339" s="641"/>
      <c r="N339" s="641"/>
      <c r="O339" s="641"/>
      <c r="P339" s="641"/>
      <c r="Q339" s="641"/>
      <c r="R339" s="641"/>
      <c r="S339" s="211"/>
      <c r="T339" s="211"/>
    </row>
    <row r="340" spans="1:20" x14ac:dyDescent="0.2">
      <c r="A340" s="636"/>
      <c r="B340" s="637"/>
      <c r="C340" s="792" t="s">
        <v>907</v>
      </c>
      <c r="D340" s="792"/>
      <c r="E340" s="792"/>
      <c r="F340" s="792"/>
      <c r="G340" s="792"/>
      <c r="H340" s="653"/>
      <c r="I340" s="218"/>
      <c r="J340" s="640"/>
      <c r="K340" s="641"/>
      <c r="L340" s="641"/>
      <c r="M340" s="641"/>
      <c r="N340" s="641"/>
      <c r="O340" s="641"/>
      <c r="P340" s="641"/>
      <c r="Q340" s="641"/>
      <c r="R340" s="641"/>
      <c r="S340" s="211"/>
      <c r="T340" s="211"/>
    </row>
    <row r="341" spans="1:20" x14ac:dyDescent="0.2">
      <c r="A341" s="636"/>
      <c r="B341" s="637"/>
      <c r="C341" s="794" t="s">
        <v>893</v>
      </c>
      <c r="D341" s="792"/>
      <c r="E341" s="792"/>
      <c r="F341" s="792"/>
      <c r="G341" s="792"/>
      <c r="H341" s="653"/>
      <c r="I341" s="218"/>
      <c r="J341" s="640"/>
      <c r="K341" s="641"/>
      <c r="L341" s="641"/>
      <c r="M341" s="641"/>
      <c r="N341" s="641"/>
      <c r="O341" s="641"/>
      <c r="P341" s="641"/>
      <c r="Q341" s="641"/>
      <c r="R341" s="641"/>
      <c r="S341" s="211"/>
      <c r="T341" s="211"/>
    </row>
    <row r="342" spans="1:20" x14ac:dyDescent="0.2">
      <c r="A342" s="636"/>
      <c r="B342" s="637"/>
      <c r="C342" s="794" t="s">
        <v>908</v>
      </c>
      <c r="D342" s="792"/>
      <c r="E342" s="792"/>
      <c r="F342" s="792"/>
      <c r="G342" s="792"/>
      <c r="H342" s="653"/>
      <c r="I342" s="218"/>
      <c r="J342" s="640"/>
      <c r="K342" s="641"/>
      <c r="L342" s="641"/>
      <c r="M342" s="641"/>
      <c r="N342" s="641"/>
      <c r="O342" s="641"/>
      <c r="P342" s="641"/>
      <c r="Q342" s="641"/>
      <c r="R342" s="641"/>
      <c r="S342" s="211"/>
      <c r="T342" s="211"/>
    </row>
    <row r="343" spans="1:20" x14ac:dyDescent="0.2">
      <c r="A343" s="636"/>
      <c r="B343" s="637"/>
      <c r="C343" s="794" t="s">
        <v>904</v>
      </c>
      <c r="D343" s="792"/>
      <c r="E343" s="792"/>
      <c r="F343" s="792"/>
      <c r="G343" s="792"/>
      <c r="H343" s="653"/>
      <c r="I343" s="218"/>
      <c r="J343" s="640"/>
      <c r="K343" s="641"/>
      <c r="L343" s="641"/>
      <c r="M343" s="641"/>
      <c r="N343" s="641"/>
      <c r="O343" s="641"/>
      <c r="P343" s="641"/>
      <c r="Q343" s="641"/>
      <c r="R343" s="641"/>
      <c r="S343" s="211"/>
      <c r="T343" s="211"/>
    </row>
    <row r="344" spans="1:20" ht="27" customHeight="1" x14ac:dyDescent="0.2">
      <c r="A344" s="636"/>
      <c r="B344" s="637"/>
      <c r="C344" s="792" t="s">
        <v>909</v>
      </c>
      <c r="D344" s="792"/>
      <c r="E344" s="792"/>
      <c r="F344" s="792"/>
      <c r="G344" s="792"/>
      <c r="H344" s="653"/>
      <c r="I344" s="218"/>
      <c r="J344" s="640"/>
      <c r="K344" s="641"/>
      <c r="L344" s="641"/>
      <c r="M344" s="641"/>
      <c r="N344" s="641"/>
      <c r="O344" s="641"/>
      <c r="P344" s="641"/>
      <c r="Q344" s="641"/>
      <c r="R344" s="641"/>
      <c r="S344" s="211"/>
      <c r="T344" s="211"/>
    </row>
    <row r="345" spans="1:20" x14ac:dyDescent="0.2">
      <c r="A345" s="636"/>
      <c r="B345" s="637"/>
      <c r="C345" s="643"/>
      <c r="D345" s="643"/>
      <c r="E345" s="643"/>
      <c r="F345" s="643"/>
      <c r="G345" s="643"/>
      <c r="H345" s="653"/>
      <c r="I345" s="218"/>
      <c r="J345" s="640"/>
      <c r="K345" s="641"/>
      <c r="L345" s="641"/>
      <c r="M345" s="641"/>
      <c r="N345" s="641"/>
      <c r="O345" s="641"/>
      <c r="P345" s="641"/>
      <c r="Q345" s="641"/>
      <c r="R345" s="641"/>
      <c r="S345" s="211"/>
      <c r="T345" s="211"/>
    </row>
    <row r="346" spans="1:20" x14ac:dyDescent="0.2">
      <c r="A346" s="636"/>
      <c r="B346" s="660">
        <v>1.1100000000000001</v>
      </c>
      <c r="C346" s="790" t="s">
        <v>822</v>
      </c>
      <c r="D346" s="790"/>
      <c r="E346" s="790"/>
      <c r="F346" s="790"/>
      <c r="G346" s="790"/>
      <c r="H346" s="653"/>
      <c r="I346" s="218"/>
      <c r="J346" s="640"/>
      <c r="K346" s="641"/>
      <c r="L346" s="641"/>
      <c r="M346" s="641"/>
      <c r="N346" s="641"/>
      <c r="O346" s="641"/>
      <c r="P346" s="641"/>
      <c r="Q346" s="641"/>
      <c r="R346" s="641"/>
      <c r="S346" s="211"/>
      <c r="T346" s="211"/>
    </row>
    <row r="347" spans="1:20" x14ac:dyDescent="0.2">
      <c r="A347" s="636"/>
      <c r="B347" s="637"/>
      <c r="C347" s="792" t="s">
        <v>823</v>
      </c>
      <c r="D347" s="792"/>
      <c r="E347" s="792"/>
      <c r="F347" s="792"/>
      <c r="G347" s="792"/>
      <c r="H347" s="653"/>
      <c r="I347" s="218"/>
      <c r="J347" s="640"/>
      <c r="K347" s="641"/>
      <c r="L347" s="641"/>
      <c r="M347" s="641"/>
      <c r="N347" s="641"/>
      <c r="O347" s="641"/>
      <c r="P347" s="641"/>
      <c r="Q347" s="641"/>
      <c r="R347" s="641"/>
      <c r="S347" s="211"/>
      <c r="T347" s="211"/>
    </row>
    <row r="348" spans="1:20" x14ac:dyDescent="0.2">
      <c r="A348" s="636"/>
      <c r="B348" s="637"/>
      <c r="C348" s="653"/>
      <c r="D348" s="653"/>
      <c r="E348" s="653"/>
      <c r="F348" s="653"/>
      <c r="G348" s="653"/>
      <c r="H348" s="653"/>
      <c r="I348" s="218"/>
      <c r="J348" s="640"/>
      <c r="K348" s="641"/>
      <c r="L348" s="641"/>
      <c r="M348" s="641"/>
      <c r="N348" s="641"/>
      <c r="O348" s="641"/>
      <c r="P348" s="641"/>
      <c r="Q348" s="641"/>
      <c r="R348" s="641"/>
      <c r="S348" s="211"/>
      <c r="T348" s="211"/>
    </row>
    <row r="349" spans="1:20" x14ac:dyDescent="0.2">
      <c r="A349" s="636"/>
      <c r="B349" s="660">
        <v>1.1200000000000001</v>
      </c>
      <c r="C349" s="790" t="s">
        <v>824</v>
      </c>
      <c r="D349" s="790"/>
      <c r="E349" s="790"/>
      <c r="F349" s="790"/>
      <c r="G349" s="790"/>
      <c r="H349" s="653"/>
      <c r="I349" s="212"/>
      <c r="J349" s="640"/>
      <c r="K349" s="641"/>
      <c r="L349" s="641"/>
      <c r="M349" s="641"/>
      <c r="N349" s="641"/>
      <c r="O349" s="641"/>
      <c r="P349" s="641"/>
      <c r="Q349" s="641"/>
      <c r="R349" s="641"/>
      <c r="S349" s="211"/>
      <c r="T349" s="211"/>
    </row>
    <row r="350" spans="1:20" ht="27.75" customHeight="1" x14ac:dyDescent="0.2">
      <c r="A350" s="636"/>
      <c r="B350" s="637"/>
      <c r="C350" s="792" t="s">
        <v>910</v>
      </c>
      <c r="D350" s="792"/>
      <c r="E350" s="792"/>
      <c r="F350" s="792"/>
      <c r="G350" s="792"/>
      <c r="H350" s="653"/>
      <c r="I350" s="212"/>
      <c r="J350" s="640"/>
      <c r="K350" s="641"/>
      <c r="L350" s="641"/>
      <c r="M350" s="641"/>
      <c r="N350" s="641"/>
      <c r="O350" s="641"/>
      <c r="P350" s="641"/>
      <c r="Q350" s="641"/>
      <c r="R350" s="641"/>
      <c r="S350" s="211"/>
      <c r="T350" s="211"/>
    </row>
    <row r="351" spans="1:20" x14ac:dyDescent="0.2">
      <c r="A351" s="636"/>
      <c r="B351" s="637"/>
      <c r="C351" s="643"/>
      <c r="D351" s="643"/>
      <c r="E351" s="643"/>
      <c r="F351" s="643"/>
      <c r="G351" s="643"/>
      <c r="H351" s="653"/>
      <c r="I351" s="212"/>
      <c r="J351" s="640"/>
      <c r="K351" s="641"/>
      <c r="L351" s="641"/>
      <c r="M351" s="641"/>
      <c r="N351" s="641"/>
      <c r="O351" s="641"/>
      <c r="P351" s="641"/>
      <c r="Q351" s="641"/>
      <c r="R351" s="641"/>
      <c r="S351" s="211"/>
      <c r="T351" s="211"/>
    </row>
    <row r="352" spans="1:20" x14ac:dyDescent="0.2">
      <c r="A352" s="636"/>
      <c r="B352" s="637"/>
      <c r="C352" s="792" t="s">
        <v>942</v>
      </c>
      <c r="D352" s="792"/>
      <c r="E352" s="792"/>
      <c r="F352" s="792"/>
      <c r="G352" s="792"/>
      <c r="H352" s="653"/>
      <c r="I352" s="212"/>
      <c r="J352" s="640"/>
      <c r="K352" s="641"/>
      <c r="L352" s="641"/>
      <c r="M352" s="641"/>
      <c r="N352" s="641"/>
      <c r="O352" s="641"/>
      <c r="P352" s="641"/>
      <c r="Q352" s="641"/>
      <c r="R352" s="641"/>
      <c r="S352" s="211"/>
      <c r="T352" s="211"/>
    </row>
    <row r="353" spans="1:20" x14ac:dyDescent="0.2">
      <c r="A353" s="636"/>
      <c r="B353" s="637"/>
      <c r="C353" s="653"/>
      <c r="D353" s="653"/>
      <c r="E353" s="653"/>
      <c r="F353" s="653"/>
      <c r="G353" s="653"/>
      <c r="H353" s="653"/>
      <c r="I353" s="212"/>
      <c r="J353" s="640"/>
      <c r="K353" s="641"/>
      <c r="L353" s="641"/>
      <c r="M353" s="641"/>
      <c r="N353" s="641"/>
      <c r="O353" s="641"/>
      <c r="P353" s="641"/>
      <c r="Q353" s="641"/>
      <c r="R353" s="641"/>
      <c r="S353" s="211"/>
      <c r="T353" s="211"/>
    </row>
    <row r="354" spans="1:20" x14ac:dyDescent="0.2">
      <c r="A354" s="636"/>
      <c r="B354" s="660">
        <v>1.1299999999999999</v>
      </c>
      <c r="C354" s="658" t="s">
        <v>54</v>
      </c>
      <c r="D354" s="653"/>
      <c r="E354" s="653"/>
      <c r="F354" s="653"/>
      <c r="G354" s="653"/>
      <c r="H354" s="653"/>
      <c r="I354" s="218"/>
      <c r="J354" s="640"/>
      <c r="K354" s="641"/>
      <c r="L354" s="641"/>
      <c r="M354" s="641"/>
      <c r="N354" s="641"/>
      <c r="O354" s="641"/>
      <c r="P354" s="641"/>
      <c r="Q354" s="641"/>
      <c r="R354" s="641"/>
      <c r="S354" s="211"/>
      <c r="T354" s="211"/>
    </row>
    <row r="355" spans="1:20" ht="54.75" customHeight="1" x14ac:dyDescent="0.2">
      <c r="A355" s="636"/>
      <c r="B355" s="637"/>
      <c r="C355" s="792" t="s">
        <v>911</v>
      </c>
      <c r="D355" s="792"/>
      <c r="E355" s="792"/>
      <c r="F355" s="792"/>
      <c r="G355" s="792"/>
      <c r="H355" s="653"/>
      <c r="I355" s="218"/>
      <c r="J355" s="640"/>
      <c r="K355" s="641"/>
      <c r="L355" s="641"/>
      <c r="M355" s="641"/>
      <c r="N355" s="641"/>
      <c r="O355" s="641"/>
      <c r="P355" s="641"/>
      <c r="Q355" s="641"/>
      <c r="R355" s="641"/>
      <c r="S355" s="211"/>
      <c r="T355" s="211"/>
    </row>
    <row r="356" spans="1:20" x14ac:dyDescent="0.2">
      <c r="A356" s="636"/>
      <c r="B356" s="637"/>
      <c r="C356" s="643"/>
      <c r="D356" s="643"/>
      <c r="E356" s="643"/>
      <c r="F356" s="643"/>
      <c r="G356" s="643"/>
      <c r="H356" s="653"/>
      <c r="I356" s="218"/>
      <c r="J356" s="640"/>
      <c r="K356" s="641"/>
      <c r="L356" s="641"/>
      <c r="M356" s="641"/>
      <c r="N356" s="641"/>
      <c r="O356" s="641"/>
      <c r="P356" s="641"/>
      <c r="Q356" s="641"/>
      <c r="R356" s="641"/>
      <c r="S356" s="211"/>
      <c r="T356" s="211"/>
    </row>
    <row r="357" spans="1:20" ht="27.75" customHeight="1" x14ac:dyDescent="0.2">
      <c r="A357" s="636"/>
      <c r="B357" s="637"/>
      <c r="C357" s="792" t="s">
        <v>912</v>
      </c>
      <c r="D357" s="792"/>
      <c r="E357" s="792"/>
      <c r="F357" s="792"/>
      <c r="G357" s="792"/>
      <c r="H357" s="653"/>
      <c r="I357" s="218"/>
      <c r="J357" s="640"/>
      <c r="K357" s="641"/>
      <c r="L357" s="641"/>
      <c r="M357" s="641"/>
      <c r="N357" s="641"/>
      <c r="O357" s="641"/>
      <c r="P357" s="641"/>
      <c r="Q357" s="641"/>
      <c r="R357" s="641"/>
      <c r="S357" s="211"/>
      <c r="T357" s="211"/>
    </row>
    <row r="358" spans="1:20" x14ac:dyDescent="0.2">
      <c r="A358" s="636"/>
      <c r="B358" s="637"/>
      <c r="C358" s="643"/>
      <c r="D358" s="643"/>
      <c r="E358" s="643"/>
      <c r="F358" s="643"/>
      <c r="G358" s="643"/>
      <c r="H358" s="653"/>
      <c r="I358" s="218"/>
      <c r="J358" s="640"/>
      <c r="K358" s="641"/>
      <c r="L358" s="641"/>
      <c r="M358" s="641"/>
      <c r="N358" s="641"/>
      <c r="O358" s="641"/>
      <c r="P358" s="641"/>
      <c r="Q358" s="641"/>
      <c r="R358" s="641"/>
      <c r="S358" s="211"/>
      <c r="T358" s="211"/>
    </row>
    <row r="359" spans="1:20" x14ac:dyDescent="0.2">
      <c r="A359" s="636"/>
      <c r="B359" s="637"/>
      <c r="C359" s="792" t="s">
        <v>913</v>
      </c>
      <c r="D359" s="792"/>
      <c r="E359" s="792"/>
      <c r="F359" s="792"/>
      <c r="G359" s="792"/>
      <c r="H359" s="653"/>
      <c r="I359" s="218"/>
      <c r="J359" s="640"/>
      <c r="K359" s="641"/>
      <c r="L359" s="641"/>
      <c r="M359" s="641"/>
      <c r="N359" s="641"/>
      <c r="O359" s="641"/>
      <c r="P359" s="641"/>
      <c r="Q359" s="641"/>
      <c r="R359" s="641"/>
      <c r="S359" s="211"/>
      <c r="T359" s="211"/>
    </row>
    <row r="360" spans="1:20" x14ac:dyDescent="0.2">
      <c r="A360" s="636"/>
      <c r="B360" s="637"/>
      <c r="C360" s="643"/>
      <c r="D360" s="643"/>
      <c r="E360" s="643"/>
      <c r="F360" s="643"/>
      <c r="G360" s="643"/>
      <c r="H360" s="653"/>
      <c r="I360" s="218"/>
      <c r="J360" s="640"/>
      <c r="K360" s="641"/>
      <c r="L360" s="641"/>
      <c r="M360" s="641"/>
      <c r="N360" s="641"/>
      <c r="O360" s="641"/>
      <c r="P360" s="641"/>
      <c r="Q360" s="641"/>
      <c r="R360" s="641"/>
      <c r="S360" s="211"/>
      <c r="T360" s="211"/>
    </row>
    <row r="361" spans="1:20" x14ac:dyDescent="0.2">
      <c r="A361" s="636"/>
      <c r="B361" s="660">
        <v>1.1399999999999999</v>
      </c>
      <c r="C361" s="790" t="s">
        <v>55</v>
      </c>
      <c r="D361" s="790"/>
      <c r="E361" s="790"/>
      <c r="F361" s="790"/>
      <c r="G361" s="790"/>
      <c r="H361" s="653"/>
      <c r="I361" s="218"/>
      <c r="J361" s="640"/>
      <c r="K361" s="641"/>
      <c r="L361" s="641"/>
      <c r="M361" s="641"/>
      <c r="N361" s="641"/>
      <c r="O361" s="641"/>
      <c r="P361" s="641"/>
      <c r="Q361" s="641"/>
      <c r="R361" s="641"/>
      <c r="S361" s="211"/>
      <c r="T361" s="211"/>
    </row>
    <row r="362" spans="1:20" ht="28.5" customHeight="1" x14ac:dyDescent="0.2">
      <c r="A362" s="636"/>
      <c r="B362" s="637"/>
      <c r="C362" s="792" t="s">
        <v>915</v>
      </c>
      <c r="D362" s="792"/>
      <c r="E362" s="792"/>
      <c r="F362" s="792"/>
      <c r="G362" s="792"/>
      <c r="H362" s="653"/>
      <c r="I362" s="218"/>
      <c r="J362" s="640"/>
      <c r="K362" s="641"/>
      <c r="L362" s="641"/>
      <c r="M362" s="641"/>
      <c r="N362" s="641"/>
      <c r="O362" s="641"/>
      <c r="P362" s="641"/>
      <c r="Q362" s="641"/>
      <c r="R362" s="641"/>
      <c r="S362" s="211"/>
      <c r="T362" s="211"/>
    </row>
    <row r="363" spans="1:20" x14ac:dyDescent="0.2">
      <c r="A363" s="636"/>
      <c r="B363" s="637"/>
      <c r="C363" s="643"/>
      <c r="D363" s="643"/>
      <c r="E363" s="643"/>
      <c r="F363" s="643"/>
      <c r="G363" s="643"/>
      <c r="H363" s="653"/>
      <c r="I363" s="218"/>
      <c r="J363" s="640"/>
      <c r="K363" s="641"/>
      <c r="L363" s="641"/>
      <c r="M363" s="641"/>
      <c r="N363" s="641"/>
      <c r="O363" s="641"/>
      <c r="P363" s="641"/>
      <c r="Q363" s="641"/>
      <c r="R363" s="641"/>
      <c r="S363" s="211"/>
      <c r="T363" s="211"/>
    </row>
    <row r="364" spans="1:20" ht="57" customHeight="1" x14ac:dyDescent="0.2">
      <c r="A364" s="636"/>
      <c r="B364" s="637"/>
      <c r="C364" s="792" t="s">
        <v>914</v>
      </c>
      <c r="D364" s="792"/>
      <c r="E364" s="792"/>
      <c r="F364" s="792"/>
      <c r="G364" s="792"/>
      <c r="H364" s="653"/>
      <c r="I364" s="218"/>
      <c r="J364" s="640"/>
      <c r="K364" s="641"/>
      <c r="L364" s="641"/>
      <c r="M364" s="641"/>
      <c r="N364" s="641"/>
      <c r="O364" s="641"/>
      <c r="P364" s="641"/>
      <c r="Q364" s="641"/>
      <c r="R364" s="641"/>
      <c r="S364" s="211"/>
      <c r="T364" s="211"/>
    </row>
    <row r="365" spans="1:20" x14ac:dyDescent="0.2">
      <c r="A365" s="636"/>
      <c r="B365" s="637"/>
      <c r="C365" s="643"/>
      <c r="D365" s="643"/>
      <c r="E365" s="643"/>
      <c r="F365" s="643"/>
      <c r="G365" s="643"/>
      <c r="H365" s="653"/>
      <c r="I365" s="218"/>
      <c r="J365" s="640"/>
      <c r="K365" s="641"/>
      <c r="L365" s="641"/>
      <c r="M365" s="641"/>
      <c r="N365" s="641"/>
      <c r="O365" s="641"/>
      <c r="P365" s="641"/>
      <c r="Q365" s="641"/>
      <c r="R365" s="641"/>
      <c r="S365" s="211"/>
      <c r="T365" s="211"/>
    </row>
    <row r="366" spans="1:20" x14ac:dyDescent="0.2">
      <c r="A366" s="636"/>
      <c r="B366" s="637"/>
      <c r="C366" s="792" t="s">
        <v>913</v>
      </c>
      <c r="D366" s="792"/>
      <c r="E366" s="792"/>
      <c r="F366" s="792"/>
      <c r="G366" s="792"/>
      <c r="H366" s="653"/>
      <c r="I366" s="218"/>
      <c r="J366" s="640"/>
      <c r="K366" s="641"/>
      <c r="L366" s="641"/>
      <c r="M366" s="641"/>
      <c r="N366" s="641"/>
      <c r="O366" s="641"/>
      <c r="P366" s="641"/>
      <c r="Q366" s="641"/>
      <c r="R366" s="641"/>
      <c r="S366" s="211"/>
      <c r="T366" s="211"/>
    </row>
    <row r="367" spans="1:20" x14ac:dyDescent="0.2">
      <c r="A367" s="636"/>
      <c r="B367" s="637"/>
      <c r="C367" s="653"/>
      <c r="D367" s="653"/>
      <c r="E367" s="653"/>
      <c r="F367" s="653"/>
      <c r="G367" s="653"/>
      <c r="H367" s="653"/>
      <c r="I367" s="218"/>
      <c r="J367" s="640"/>
      <c r="K367" s="641"/>
      <c r="L367" s="641"/>
      <c r="M367" s="641"/>
      <c r="N367" s="641"/>
      <c r="O367" s="641"/>
      <c r="P367" s="641"/>
      <c r="Q367" s="641"/>
      <c r="R367" s="641"/>
      <c r="S367" s="211"/>
      <c r="T367" s="211"/>
    </row>
    <row r="368" spans="1:20" x14ac:dyDescent="0.2">
      <c r="A368" s="636"/>
      <c r="B368" s="660">
        <v>1.1499999999999999</v>
      </c>
      <c r="C368" s="790" t="s">
        <v>384</v>
      </c>
      <c r="D368" s="790"/>
      <c r="E368" s="790"/>
      <c r="F368" s="790"/>
      <c r="G368" s="790"/>
      <c r="H368" s="653"/>
      <c r="I368" s="218"/>
      <c r="J368" s="640"/>
      <c r="K368" s="641"/>
      <c r="L368" s="641"/>
      <c r="M368" s="641"/>
      <c r="N368" s="641"/>
      <c r="O368" s="641"/>
      <c r="P368" s="641"/>
      <c r="Q368" s="641"/>
      <c r="R368" s="641"/>
      <c r="S368" s="211"/>
      <c r="T368" s="211"/>
    </row>
    <row r="369" spans="1:20" ht="52.5" customHeight="1" x14ac:dyDescent="0.2">
      <c r="A369" s="636"/>
      <c r="B369" s="637"/>
      <c r="C369" s="792" t="s">
        <v>916</v>
      </c>
      <c r="D369" s="792"/>
      <c r="E369" s="792"/>
      <c r="F369" s="792"/>
      <c r="G369" s="792"/>
      <c r="H369" s="653"/>
      <c r="I369" s="218"/>
      <c r="J369" s="640"/>
      <c r="K369" s="641"/>
      <c r="L369" s="641"/>
      <c r="M369" s="641"/>
      <c r="N369" s="641"/>
      <c r="O369" s="641"/>
      <c r="P369" s="641"/>
      <c r="Q369" s="641"/>
      <c r="R369" s="641"/>
      <c r="S369" s="211"/>
      <c r="T369" s="211"/>
    </row>
    <row r="370" spans="1:20" x14ac:dyDescent="0.2">
      <c r="A370" s="636"/>
      <c r="B370" s="637"/>
      <c r="C370" s="643"/>
      <c r="D370" s="643"/>
      <c r="E370" s="643"/>
      <c r="F370" s="643"/>
      <c r="G370" s="643"/>
      <c r="H370" s="653"/>
      <c r="I370" s="218"/>
      <c r="J370" s="640"/>
      <c r="K370" s="641"/>
      <c r="L370" s="641"/>
      <c r="M370" s="641"/>
      <c r="N370" s="641"/>
      <c r="O370" s="641"/>
      <c r="P370" s="641"/>
      <c r="Q370" s="641"/>
      <c r="R370" s="641"/>
      <c r="S370" s="211"/>
      <c r="T370" s="211"/>
    </row>
    <row r="371" spans="1:20" ht="27.75" customHeight="1" x14ac:dyDescent="0.2">
      <c r="A371" s="636"/>
      <c r="B371" s="637"/>
      <c r="C371" s="792" t="s">
        <v>917</v>
      </c>
      <c r="D371" s="792"/>
      <c r="E371" s="792"/>
      <c r="F371" s="792"/>
      <c r="G371" s="792"/>
      <c r="H371" s="653"/>
      <c r="I371" s="218"/>
      <c r="J371" s="640"/>
      <c r="K371" s="641"/>
      <c r="L371" s="641"/>
      <c r="M371" s="641"/>
      <c r="N371" s="641"/>
      <c r="O371" s="641"/>
      <c r="P371" s="641"/>
      <c r="Q371" s="641"/>
      <c r="R371" s="641"/>
      <c r="S371" s="211"/>
      <c r="T371" s="211"/>
    </row>
    <row r="372" spans="1:20" x14ac:dyDescent="0.2">
      <c r="A372" s="636"/>
      <c r="B372" s="637"/>
      <c r="C372" s="643"/>
      <c r="D372" s="643"/>
      <c r="E372" s="643"/>
      <c r="F372" s="643"/>
      <c r="G372" s="643">
        <v>158</v>
      </c>
      <c r="H372" s="653"/>
      <c r="I372" s="218"/>
      <c r="J372" s="640"/>
      <c r="K372" s="641"/>
      <c r="L372" s="641"/>
      <c r="M372" s="641"/>
      <c r="N372" s="641"/>
      <c r="O372" s="641"/>
      <c r="P372" s="641"/>
      <c r="Q372" s="641"/>
      <c r="R372" s="641"/>
      <c r="S372" s="211"/>
      <c r="T372" s="211"/>
    </row>
    <row r="373" spans="1:20" ht="54" customHeight="1" x14ac:dyDescent="0.2">
      <c r="A373" s="636"/>
      <c r="B373" s="637"/>
      <c r="C373" s="792" t="s">
        <v>918</v>
      </c>
      <c r="D373" s="792"/>
      <c r="E373" s="792"/>
      <c r="F373" s="792"/>
      <c r="G373" s="792"/>
      <c r="H373" s="653"/>
      <c r="I373" s="218"/>
      <c r="J373" s="640"/>
      <c r="K373" s="641"/>
      <c r="L373" s="641"/>
      <c r="M373" s="641"/>
      <c r="N373" s="641"/>
      <c r="O373" s="641"/>
      <c r="P373" s="641"/>
      <c r="Q373" s="641"/>
      <c r="R373" s="641"/>
      <c r="S373" s="211"/>
      <c r="T373" s="211"/>
    </row>
    <row r="374" spans="1:20" x14ac:dyDescent="0.2">
      <c r="A374" s="636"/>
      <c r="B374" s="637"/>
      <c r="C374" s="643"/>
      <c r="D374" s="643"/>
      <c r="E374" s="643"/>
      <c r="F374" s="643"/>
      <c r="G374" s="643"/>
      <c r="H374" s="653"/>
      <c r="I374" s="218"/>
      <c r="J374" s="640"/>
      <c r="K374" s="641"/>
      <c r="L374" s="641"/>
      <c r="M374" s="641"/>
      <c r="N374" s="641"/>
      <c r="O374" s="641"/>
      <c r="P374" s="641"/>
      <c r="Q374" s="641"/>
      <c r="R374" s="641"/>
      <c r="S374" s="211"/>
      <c r="T374" s="211"/>
    </row>
    <row r="375" spans="1:20" ht="38.25" customHeight="1" x14ac:dyDescent="0.2">
      <c r="A375" s="636"/>
      <c r="B375" s="637"/>
      <c r="C375" s="792" t="s">
        <v>919</v>
      </c>
      <c r="D375" s="792"/>
      <c r="E375" s="792"/>
      <c r="F375" s="792"/>
      <c r="G375" s="792"/>
      <c r="H375" s="653"/>
      <c r="I375" s="218"/>
      <c r="J375" s="640"/>
      <c r="K375" s="641"/>
      <c r="L375" s="641"/>
      <c r="M375" s="641"/>
      <c r="N375" s="641"/>
      <c r="O375" s="641"/>
      <c r="P375" s="641"/>
      <c r="Q375" s="641"/>
      <c r="R375" s="641"/>
      <c r="S375" s="211"/>
      <c r="T375" s="211"/>
    </row>
    <row r="376" spans="1:20" x14ac:dyDescent="0.2">
      <c r="A376" s="636"/>
      <c r="B376" s="637"/>
      <c r="C376" s="643"/>
      <c r="D376" s="643"/>
      <c r="E376" s="643"/>
      <c r="F376" s="643"/>
      <c r="G376" s="643"/>
      <c r="H376" s="653"/>
      <c r="I376" s="218"/>
      <c r="J376" s="640"/>
      <c r="K376" s="641"/>
      <c r="L376" s="641"/>
      <c r="M376" s="641"/>
      <c r="N376" s="641"/>
      <c r="O376" s="641"/>
      <c r="P376" s="641"/>
      <c r="Q376" s="641"/>
      <c r="R376" s="641"/>
      <c r="S376" s="211"/>
      <c r="T376" s="211"/>
    </row>
    <row r="377" spans="1:20" ht="42" customHeight="1" x14ac:dyDescent="0.2">
      <c r="A377" s="636"/>
      <c r="B377" s="637"/>
      <c r="C377" s="792" t="s">
        <v>920</v>
      </c>
      <c r="D377" s="792"/>
      <c r="E377" s="792"/>
      <c r="F377" s="792"/>
      <c r="G377" s="792"/>
      <c r="H377" s="653"/>
      <c r="I377" s="218"/>
      <c r="J377" s="640"/>
      <c r="K377" s="641"/>
      <c r="L377" s="641"/>
      <c r="M377" s="641"/>
      <c r="N377" s="641"/>
      <c r="O377" s="641"/>
      <c r="P377" s="641"/>
      <c r="Q377" s="641"/>
      <c r="R377" s="641"/>
      <c r="S377" s="211"/>
      <c r="T377" s="211"/>
    </row>
    <row r="378" spans="1:20" x14ac:dyDescent="0.2">
      <c r="A378" s="636"/>
      <c r="B378" s="637"/>
      <c r="C378" s="643"/>
      <c r="D378" s="643"/>
      <c r="E378" s="643"/>
      <c r="F378" s="643"/>
      <c r="G378" s="643"/>
      <c r="H378" s="653"/>
      <c r="I378" s="218"/>
      <c r="J378" s="640"/>
      <c r="K378" s="641"/>
      <c r="L378" s="641"/>
      <c r="M378" s="641"/>
      <c r="N378" s="641"/>
      <c r="O378" s="641"/>
      <c r="P378" s="641"/>
      <c r="Q378" s="641"/>
      <c r="R378" s="641"/>
      <c r="S378" s="211"/>
      <c r="T378" s="211"/>
    </row>
    <row r="379" spans="1:20" x14ac:dyDescent="0.2">
      <c r="A379" s="636"/>
      <c r="B379" s="637"/>
      <c r="C379" s="792" t="s">
        <v>913</v>
      </c>
      <c r="D379" s="792"/>
      <c r="E379" s="792"/>
      <c r="F379" s="792"/>
      <c r="G379" s="792"/>
      <c r="H379" s="653"/>
      <c r="I379" s="218"/>
      <c r="J379" s="640"/>
      <c r="K379" s="641"/>
      <c r="L379" s="641"/>
      <c r="M379" s="641"/>
      <c r="N379" s="641"/>
      <c r="O379" s="641"/>
      <c r="P379" s="641"/>
      <c r="Q379" s="641"/>
      <c r="R379" s="641"/>
      <c r="S379" s="211"/>
      <c r="T379" s="211"/>
    </row>
    <row r="380" spans="1:20" x14ac:dyDescent="0.2">
      <c r="A380" s="636"/>
      <c r="B380" s="637"/>
      <c r="C380" s="653"/>
      <c r="D380" s="653"/>
      <c r="E380" s="653"/>
      <c r="F380" s="653"/>
      <c r="G380" s="653"/>
      <c r="H380" s="653"/>
      <c r="I380" s="218"/>
      <c r="J380" s="640"/>
      <c r="K380" s="641"/>
      <c r="L380" s="641"/>
      <c r="M380" s="641"/>
      <c r="N380" s="641"/>
      <c r="O380" s="641"/>
      <c r="P380" s="641"/>
      <c r="Q380" s="641"/>
      <c r="R380" s="641"/>
      <c r="S380" s="211"/>
      <c r="T380" s="211"/>
    </row>
    <row r="381" spans="1:20" x14ac:dyDescent="0.2">
      <c r="A381" s="636"/>
      <c r="B381" s="637"/>
      <c r="C381" s="653"/>
      <c r="D381" s="653"/>
      <c r="E381" s="653"/>
      <c r="F381" s="653"/>
      <c r="G381" s="653"/>
      <c r="H381" s="653"/>
      <c r="I381" s="218"/>
      <c r="J381" s="640"/>
      <c r="K381" s="641"/>
      <c r="L381" s="641"/>
      <c r="M381" s="641"/>
      <c r="N381" s="641"/>
      <c r="O381" s="641"/>
      <c r="P381" s="641"/>
      <c r="Q381" s="641"/>
      <c r="R381" s="641"/>
      <c r="S381" s="211"/>
      <c r="T381" s="211"/>
    </row>
    <row r="382" spans="1:20" x14ac:dyDescent="0.2">
      <c r="A382" s="636"/>
      <c r="B382" s="660">
        <v>1.1599999999999999</v>
      </c>
      <c r="C382" s="790" t="s">
        <v>825</v>
      </c>
      <c r="D382" s="790"/>
      <c r="E382" s="790"/>
      <c r="F382" s="790"/>
      <c r="G382" s="790"/>
      <c r="H382" s="653"/>
      <c r="I382" s="218"/>
      <c r="J382" s="640"/>
      <c r="K382" s="641"/>
      <c r="L382" s="641"/>
      <c r="M382" s="641"/>
      <c r="N382" s="641"/>
      <c r="O382" s="641"/>
      <c r="P382" s="641"/>
      <c r="Q382" s="641"/>
      <c r="R382" s="641"/>
      <c r="S382" s="211"/>
      <c r="T382" s="211"/>
    </row>
    <row r="383" spans="1:20" ht="96.75" customHeight="1" x14ac:dyDescent="0.2">
      <c r="A383" s="636"/>
      <c r="B383" s="637"/>
      <c r="C383" s="792" t="s">
        <v>826</v>
      </c>
      <c r="D383" s="792"/>
      <c r="E383" s="792"/>
      <c r="F383" s="792"/>
      <c r="G383" s="792"/>
      <c r="H383" s="653"/>
      <c r="I383" s="218"/>
      <c r="J383" s="640"/>
      <c r="K383" s="641"/>
      <c r="L383" s="641"/>
      <c r="M383" s="641"/>
      <c r="N383" s="641"/>
      <c r="O383" s="641"/>
      <c r="P383" s="641"/>
      <c r="Q383" s="641"/>
      <c r="R383" s="641"/>
      <c r="S383" s="211"/>
      <c r="T383" s="211"/>
    </row>
    <row r="384" spans="1:20" x14ac:dyDescent="0.2">
      <c r="A384" s="636"/>
      <c r="B384" s="637"/>
      <c r="C384" s="643"/>
      <c r="D384" s="643"/>
      <c r="E384" s="643"/>
      <c r="F384" s="643"/>
      <c r="G384" s="643"/>
      <c r="H384" s="653"/>
      <c r="I384" s="218"/>
      <c r="J384" s="640"/>
      <c r="K384" s="641"/>
      <c r="L384" s="641"/>
      <c r="M384" s="641"/>
      <c r="N384" s="641"/>
      <c r="O384" s="641"/>
      <c r="P384" s="641"/>
      <c r="Q384" s="641"/>
      <c r="R384" s="641"/>
      <c r="S384" s="211"/>
      <c r="T384" s="211"/>
    </row>
    <row r="385" spans="1:20" x14ac:dyDescent="0.2">
      <c r="A385" s="636"/>
      <c r="B385" s="660">
        <v>1.17</v>
      </c>
      <c r="C385" s="790" t="s">
        <v>827</v>
      </c>
      <c r="D385" s="790"/>
      <c r="E385" s="790"/>
      <c r="F385" s="790"/>
      <c r="G385" s="790"/>
      <c r="H385" s="653"/>
      <c r="I385" s="218"/>
      <c r="J385" s="640"/>
      <c r="K385" s="641"/>
      <c r="L385" s="641"/>
      <c r="M385" s="641"/>
      <c r="N385" s="641"/>
      <c r="O385" s="641"/>
      <c r="P385" s="641"/>
      <c r="Q385" s="641"/>
      <c r="R385" s="641"/>
      <c r="S385" s="211"/>
      <c r="T385" s="211"/>
    </row>
    <row r="386" spans="1:20" ht="57" customHeight="1" x14ac:dyDescent="0.2">
      <c r="A386" s="636"/>
      <c r="B386" s="637"/>
      <c r="C386" s="792" t="s">
        <v>1339</v>
      </c>
      <c r="D386" s="791"/>
      <c r="E386" s="791"/>
      <c r="F386" s="791"/>
      <c r="G386" s="791"/>
      <c r="H386" s="653"/>
      <c r="I386" s="218"/>
      <c r="J386" s="640"/>
      <c r="K386" s="641"/>
      <c r="L386" s="641"/>
      <c r="M386" s="641"/>
      <c r="N386" s="641"/>
      <c r="O386" s="641"/>
      <c r="P386" s="641"/>
      <c r="Q386" s="641"/>
      <c r="R386" s="641"/>
      <c r="S386" s="211"/>
      <c r="T386" s="211"/>
    </row>
    <row r="387" spans="1:20" x14ac:dyDescent="0.2">
      <c r="A387" s="636"/>
      <c r="B387" s="660">
        <v>1.18</v>
      </c>
      <c r="C387" s="790" t="s">
        <v>828</v>
      </c>
      <c r="D387" s="790"/>
      <c r="E387" s="790"/>
      <c r="F387" s="790"/>
      <c r="G387" s="790"/>
      <c r="H387" s="653"/>
      <c r="I387" s="218"/>
      <c r="J387" s="640"/>
      <c r="K387" s="641"/>
      <c r="L387" s="641"/>
      <c r="M387" s="641"/>
      <c r="N387" s="641"/>
      <c r="O387" s="641"/>
      <c r="P387" s="641"/>
      <c r="Q387" s="641"/>
      <c r="R387" s="641"/>
      <c r="S387" s="211"/>
      <c r="T387" s="211"/>
    </row>
    <row r="388" spans="1:20" ht="28.5" customHeight="1" x14ac:dyDescent="0.2">
      <c r="A388" s="636"/>
      <c r="B388" s="637"/>
      <c r="C388" s="792" t="s">
        <v>829</v>
      </c>
      <c r="D388" s="792"/>
      <c r="E388" s="792"/>
      <c r="F388" s="792"/>
      <c r="G388" s="792"/>
      <c r="H388" s="653"/>
      <c r="I388" s="218"/>
      <c r="J388" s="640"/>
      <c r="K388" s="641"/>
      <c r="L388" s="641"/>
      <c r="M388" s="641"/>
      <c r="N388" s="641"/>
      <c r="O388" s="641"/>
      <c r="P388" s="641"/>
      <c r="Q388" s="641"/>
      <c r="R388" s="641"/>
      <c r="S388" s="211"/>
      <c r="T388" s="211"/>
    </row>
    <row r="389" spans="1:20" x14ac:dyDescent="0.2">
      <c r="A389" s="636"/>
      <c r="B389" s="637"/>
      <c r="C389" s="653"/>
      <c r="D389" s="653"/>
      <c r="E389" s="653"/>
      <c r="F389" s="653"/>
      <c r="G389" s="653"/>
      <c r="H389" s="653"/>
      <c r="I389" s="218"/>
      <c r="J389" s="640"/>
      <c r="K389" s="641"/>
      <c r="L389" s="641"/>
      <c r="M389" s="641"/>
      <c r="N389" s="641"/>
      <c r="O389" s="641"/>
      <c r="P389" s="641"/>
      <c r="Q389" s="641"/>
      <c r="R389" s="641"/>
      <c r="S389" s="211"/>
      <c r="T389" s="211"/>
    </row>
    <row r="390" spans="1:20" x14ac:dyDescent="0.2">
      <c r="A390" s="636"/>
      <c r="B390" s="660">
        <v>1.19</v>
      </c>
      <c r="C390" s="790" t="s">
        <v>830</v>
      </c>
      <c r="D390" s="790"/>
      <c r="E390" s="790"/>
      <c r="F390" s="790"/>
      <c r="G390" s="790"/>
      <c r="H390" s="653"/>
      <c r="I390" s="212"/>
      <c r="J390" s="640"/>
      <c r="K390" s="641"/>
      <c r="L390" s="641"/>
      <c r="M390" s="641"/>
      <c r="N390" s="641"/>
      <c r="O390" s="641"/>
      <c r="P390" s="641"/>
      <c r="Q390" s="641"/>
      <c r="R390" s="641"/>
      <c r="S390" s="211"/>
      <c r="T390" s="211"/>
    </row>
    <row r="391" spans="1:20" ht="45.75" customHeight="1" x14ac:dyDescent="0.2">
      <c r="A391" s="636"/>
      <c r="B391" s="637"/>
      <c r="C391" s="792" t="s">
        <v>1340</v>
      </c>
      <c r="D391" s="792"/>
      <c r="E391" s="792"/>
      <c r="F391" s="792"/>
      <c r="G391" s="792"/>
      <c r="H391" s="653"/>
      <c r="I391" s="218"/>
      <c r="J391" s="640"/>
      <c r="K391" s="641"/>
      <c r="L391" s="641"/>
      <c r="M391" s="641"/>
      <c r="N391" s="641"/>
      <c r="O391" s="641"/>
      <c r="P391" s="641"/>
      <c r="Q391" s="641"/>
      <c r="R391" s="641"/>
      <c r="S391" s="211"/>
      <c r="T391" s="211"/>
    </row>
    <row r="392" spans="1:20" x14ac:dyDescent="0.2">
      <c r="A392" s="636"/>
      <c r="B392" s="637"/>
      <c r="C392" s="653"/>
      <c r="D392" s="653"/>
      <c r="E392" s="653"/>
      <c r="F392" s="653"/>
      <c r="G392" s="653"/>
      <c r="H392" s="653"/>
      <c r="I392" s="218"/>
      <c r="J392" s="640"/>
      <c r="K392" s="641"/>
      <c r="L392" s="641"/>
      <c r="M392" s="641"/>
      <c r="N392" s="641"/>
      <c r="O392" s="641"/>
      <c r="P392" s="641"/>
      <c r="Q392" s="641"/>
      <c r="R392" s="641"/>
      <c r="S392" s="211"/>
      <c r="T392" s="211"/>
    </row>
    <row r="393" spans="1:20" x14ac:dyDescent="0.2">
      <c r="A393" s="636"/>
      <c r="B393" s="660">
        <v>1.2</v>
      </c>
      <c r="C393" s="790" t="s">
        <v>831</v>
      </c>
      <c r="D393" s="790"/>
      <c r="E393" s="790"/>
      <c r="F393" s="790"/>
      <c r="G393" s="790"/>
      <c r="H393" s="653"/>
      <c r="I393" s="212"/>
      <c r="J393" s="640"/>
      <c r="K393" s="641"/>
      <c r="L393" s="641"/>
      <c r="M393" s="641"/>
      <c r="N393" s="641"/>
      <c r="O393" s="641"/>
      <c r="P393" s="641"/>
      <c r="Q393" s="641"/>
      <c r="R393" s="641"/>
      <c r="S393" s="211"/>
      <c r="T393" s="211"/>
    </row>
    <row r="394" spans="1:20" ht="30" customHeight="1" x14ac:dyDescent="0.2">
      <c r="A394" s="636"/>
      <c r="B394" s="637"/>
      <c r="C394" s="792" t="s">
        <v>922</v>
      </c>
      <c r="D394" s="792"/>
      <c r="E394" s="792"/>
      <c r="F394" s="792"/>
      <c r="G394" s="792"/>
      <c r="H394" s="653"/>
      <c r="I394" s="212"/>
      <c r="J394" s="640"/>
      <c r="K394" s="641"/>
      <c r="L394" s="641"/>
      <c r="M394" s="641"/>
      <c r="N394" s="641"/>
      <c r="O394" s="641"/>
      <c r="P394" s="641"/>
      <c r="Q394" s="641"/>
      <c r="R394" s="641"/>
      <c r="S394" s="211"/>
      <c r="T394" s="211"/>
    </row>
    <row r="395" spans="1:20" x14ac:dyDescent="0.2">
      <c r="A395" s="636"/>
      <c r="B395" s="637"/>
      <c r="C395" s="643"/>
      <c r="D395" s="643"/>
      <c r="E395" s="643"/>
      <c r="F395" s="643"/>
      <c r="G395" s="643"/>
      <c r="H395" s="653"/>
      <c r="I395" s="212"/>
      <c r="J395" s="640"/>
      <c r="K395" s="641"/>
      <c r="L395" s="641"/>
      <c r="M395" s="641"/>
      <c r="N395" s="641"/>
      <c r="O395" s="641"/>
      <c r="P395" s="641"/>
      <c r="Q395" s="641"/>
      <c r="R395" s="641"/>
      <c r="S395" s="211"/>
      <c r="T395" s="211"/>
    </row>
    <row r="396" spans="1:20" ht="42.75" customHeight="1" x14ac:dyDescent="0.2">
      <c r="A396" s="636"/>
      <c r="B396" s="637"/>
      <c r="C396" s="792" t="s">
        <v>921</v>
      </c>
      <c r="D396" s="792"/>
      <c r="E396" s="792"/>
      <c r="F396" s="792"/>
      <c r="G396" s="792"/>
      <c r="H396" s="653"/>
      <c r="I396" s="212"/>
      <c r="J396" s="640"/>
      <c r="K396" s="641"/>
      <c r="L396" s="641"/>
      <c r="M396" s="641"/>
      <c r="N396" s="641"/>
      <c r="O396" s="641"/>
      <c r="P396" s="641"/>
      <c r="Q396" s="641"/>
      <c r="R396" s="641"/>
      <c r="S396" s="211"/>
      <c r="T396" s="211"/>
    </row>
    <row r="397" spans="1:20" x14ac:dyDescent="0.2">
      <c r="A397" s="636"/>
      <c r="B397" s="637"/>
      <c r="C397" s="653"/>
      <c r="D397" s="653"/>
      <c r="E397" s="653"/>
      <c r="F397" s="653"/>
      <c r="G397" s="653"/>
      <c r="H397" s="653"/>
      <c r="I397" s="212"/>
      <c r="J397" s="640"/>
      <c r="K397" s="641"/>
      <c r="L397" s="641"/>
      <c r="M397" s="641"/>
      <c r="N397" s="641"/>
      <c r="O397" s="641"/>
      <c r="P397" s="641"/>
      <c r="Q397" s="641"/>
      <c r="R397" s="641"/>
      <c r="S397" s="211"/>
      <c r="T397" s="211"/>
    </row>
    <row r="398" spans="1:20" ht="12.75" customHeight="1" x14ac:dyDescent="0.2">
      <c r="A398" s="636"/>
      <c r="B398" s="660">
        <v>1.21</v>
      </c>
      <c r="C398" s="790" t="s">
        <v>832</v>
      </c>
      <c r="D398" s="790"/>
      <c r="E398" s="790"/>
      <c r="F398" s="790"/>
      <c r="G398" s="790"/>
      <c r="H398" s="653"/>
      <c r="I398" s="212"/>
      <c r="J398" s="640"/>
      <c r="K398" s="641"/>
      <c r="L398" s="641"/>
      <c r="M398" s="641"/>
      <c r="N398" s="641"/>
      <c r="O398" s="641"/>
      <c r="P398" s="641"/>
      <c r="Q398" s="641"/>
      <c r="R398" s="641"/>
      <c r="S398" s="211"/>
      <c r="T398" s="211"/>
    </row>
    <row r="399" spans="1:20" ht="28.5" customHeight="1" x14ac:dyDescent="0.2">
      <c r="A399" s="636"/>
      <c r="B399" s="637"/>
      <c r="C399" s="792" t="s">
        <v>924</v>
      </c>
      <c r="D399" s="792"/>
      <c r="E399" s="792"/>
      <c r="F399" s="792"/>
      <c r="G399" s="792"/>
      <c r="H399" s="653"/>
      <c r="I399" s="212"/>
      <c r="J399" s="640"/>
      <c r="K399" s="641"/>
      <c r="L399" s="641"/>
      <c r="M399" s="641"/>
      <c r="N399" s="641"/>
      <c r="O399" s="641"/>
      <c r="P399" s="641"/>
      <c r="Q399" s="641"/>
      <c r="R399" s="641"/>
      <c r="S399" s="211"/>
      <c r="T399" s="211"/>
    </row>
    <row r="400" spans="1:20" x14ac:dyDescent="0.2">
      <c r="A400" s="636"/>
      <c r="B400" s="637"/>
      <c r="C400" s="643"/>
      <c r="D400" s="643"/>
      <c r="E400" s="643"/>
      <c r="F400" s="643"/>
      <c r="G400" s="643"/>
      <c r="H400" s="653"/>
      <c r="I400" s="212"/>
      <c r="J400" s="640"/>
      <c r="K400" s="641"/>
      <c r="L400" s="641"/>
      <c r="M400" s="641"/>
      <c r="N400" s="641"/>
      <c r="O400" s="641"/>
      <c r="P400" s="641"/>
      <c r="Q400" s="641"/>
      <c r="R400" s="641"/>
      <c r="S400" s="211"/>
      <c r="T400" s="211"/>
    </row>
    <row r="401" spans="1:20" ht="28.5" customHeight="1" x14ac:dyDescent="0.2">
      <c r="A401" s="636"/>
      <c r="B401" s="637"/>
      <c r="C401" s="792" t="s">
        <v>923</v>
      </c>
      <c r="D401" s="792"/>
      <c r="E401" s="792"/>
      <c r="F401" s="792"/>
      <c r="G401" s="792"/>
      <c r="H401" s="653"/>
      <c r="I401" s="212"/>
      <c r="J401" s="640"/>
      <c r="K401" s="641"/>
      <c r="L401" s="641"/>
      <c r="M401" s="641"/>
      <c r="N401" s="641"/>
      <c r="O401" s="641"/>
      <c r="P401" s="641"/>
      <c r="Q401" s="641"/>
      <c r="R401" s="641"/>
      <c r="S401" s="211"/>
      <c r="T401" s="211"/>
    </row>
    <row r="402" spans="1:20" x14ac:dyDescent="0.2">
      <c r="A402" s="636"/>
      <c r="B402" s="637"/>
      <c r="C402" s="643"/>
      <c r="D402" s="643"/>
      <c r="E402" s="643"/>
      <c r="F402" s="643"/>
      <c r="G402" s="643"/>
      <c r="H402" s="653"/>
      <c r="I402" s="212"/>
      <c r="J402" s="640"/>
      <c r="K402" s="641"/>
      <c r="L402" s="641"/>
      <c r="M402" s="641"/>
      <c r="N402" s="641"/>
      <c r="O402" s="641"/>
      <c r="P402" s="641"/>
      <c r="Q402" s="641"/>
      <c r="R402" s="641"/>
      <c r="S402" s="211"/>
      <c r="T402" s="211"/>
    </row>
    <row r="403" spans="1:20" ht="28.5" customHeight="1" x14ac:dyDescent="0.2">
      <c r="A403" s="636"/>
      <c r="B403" s="637"/>
      <c r="C403" s="792" t="s">
        <v>925</v>
      </c>
      <c r="D403" s="792"/>
      <c r="E403" s="792"/>
      <c r="F403" s="792"/>
      <c r="G403" s="792"/>
      <c r="H403" s="653"/>
      <c r="I403" s="212"/>
      <c r="J403" s="640"/>
      <c r="K403" s="641"/>
      <c r="L403" s="641"/>
      <c r="M403" s="641"/>
      <c r="N403" s="641"/>
      <c r="O403" s="641"/>
      <c r="P403" s="641"/>
      <c r="Q403" s="641"/>
      <c r="R403" s="641"/>
      <c r="S403" s="211"/>
      <c r="T403" s="211"/>
    </row>
    <row r="404" spans="1:20" x14ac:dyDescent="0.2">
      <c r="A404" s="636"/>
      <c r="B404" s="637"/>
      <c r="C404" s="643"/>
      <c r="D404" s="643"/>
      <c r="E404" s="643"/>
      <c r="F404" s="643"/>
      <c r="G404" s="643"/>
      <c r="H404" s="653"/>
      <c r="I404" s="212"/>
      <c r="J404" s="640"/>
      <c r="K404" s="641"/>
      <c r="L404" s="641"/>
      <c r="M404" s="641"/>
      <c r="N404" s="641"/>
      <c r="O404" s="641"/>
      <c r="P404" s="641"/>
      <c r="Q404" s="641"/>
      <c r="R404" s="641"/>
      <c r="S404" s="211"/>
      <c r="T404" s="211"/>
    </row>
    <row r="405" spans="1:20" ht="43.5" customHeight="1" x14ac:dyDescent="0.2">
      <c r="A405" s="636"/>
      <c r="B405" s="637"/>
      <c r="C405" s="792" t="s">
        <v>926</v>
      </c>
      <c r="D405" s="792"/>
      <c r="E405" s="792"/>
      <c r="F405" s="792"/>
      <c r="G405" s="792"/>
      <c r="H405" s="653"/>
      <c r="I405" s="212"/>
      <c r="J405" s="640"/>
      <c r="K405" s="641"/>
      <c r="L405" s="641"/>
      <c r="M405" s="641"/>
      <c r="N405" s="641"/>
      <c r="O405" s="641"/>
      <c r="P405" s="641"/>
      <c r="Q405" s="641"/>
      <c r="R405" s="641"/>
      <c r="S405" s="211"/>
      <c r="T405" s="211"/>
    </row>
    <row r="406" spans="1:20" x14ac:dyDescent="0.2">
      <c r="A406" s="636"/>
      <c r="B406" s="637"/>
      <c r="C406" s="643"/>
      <c r="D406" s="643"/>
      <c r="E406" s="643"/>
      <c r="F406" s="643"/>
      <c r="G406" s="643"/>
      <c r="H406" s="653"/>
      <c r="I406" s="212"/>
      <c r="J406" s="640"/>
      <c r="K406" s="641"/>
      <c r="L406" s="641"/>
      <c r="M406" s="641"/>
      <c r="N406" s="641"/>
      <c r="O406" s="641"/>
      <c r="P406" s="641"/>
      <c r="Q406" s="641"/>
      <c r="R406" s="641"/>
      <c r="S406" s="211"/>
      <c r="T406" s="211"/>
    </row>
    <row r="407" spans="1:20" x14ac:dyDescent="0.2">
      <c r="A407" s="636"/>
      <c r="B407" s="637"/>
      <c r="C407" s="792" t="s">
        <v>927</v>
      </c>
      <c r="D407" s="792"/>
      <c r="E407" s="792"/>
      <c r="F407" s="792"/>
      <c r="G407" s="792"/>
      <c r="H407" s="653"/>
      <c r="I407" s="212"/>
      <c r="J407" s="640"/>
      <c r="K407" s="641"/>
      <c r="L407" s="641"/>
      <c r="M407" s="641"/>
      <c r="N407" s="641"/>
      <c r="O407" s="641"/>
      <c r="P407" s="641"/>
      <c r="Q407" s="641"/>
      <c r="R407" s="641"/>
      <c r="S407" s="211"/>
      <c r="T407" s="211"/>
    </row>
    <row r="408" spans="1:20" x14ac:dyDescent="0.2">
      <c r="A408" s="636"/>
      <c r="B408" s="637"/>
      <c r="C408" s="653"/>
      <c r="D408" s="653"/>
      <c r="E408" s="653"/>
      <c r="F408" s="653"/>
      <c r="G408" s="653"/>
      <c r="H408" s="653"/>
      <c r="I408" s="212"/>
      <c r="J408" s="640"/>
      <c r="K408" s="641"/>
      <c r="L408" s="641"/>
      <c r="M408" s="641"/>
      <c r="N408" s="641"/>
      <c r="O408" s="641"/>
      <c r="P408" s="641"/>
      <c r="Q408" s="641"/>
      <c r="R408" s="641"/>
      <c r="S408" s="211"/>
      <c r="T408" s="211"/>
    </row>
    <row r="409" spans="1:20" x14ac:dyDescent="0.2">
      <c r="A409" s="636"/>
      <c r="B409" s="660">
        <v>1.22</v>
      </c>
      <c r="C409" s="790" t="s">
        <v>833</v>
      </c>
      <c r="D409" s="790"/>
      <c r="E409" s="790"/>
      <c r="F409" s="790"/>
      <c r="G409" s="790"/>
      <c r="H409" s="653"/>
      <c r="I409" s="212"/>
      <c r="J409" s="640"/>
      <c r="K409" s="641"/>
      <c r="L409" s="641"/>
      <c r="M409" s="641"/>
      <c r="N409" s="641"/>
      <c r="O409" s="641"/>
      <c r="P409" s="641"/>
      <c r="Q409" s="641"/>
      <c r="R409" s="641"/>
      <c r="S409" s="211"/>
      <c r="T409" s="211"/>
    </row>
    <row r="410" spans="1:20" ht="57.75" customHeight="1" x14ac:dyDescent="0.2">
      <c r="A410" s="636"/>
      <c r="B410" s="637"/>
      <c r="C410" s="792" t="s">
        <v>928</v>
      </c>
      <c r="D410" s="792"/>
      <c r="E410" s="792"/>
      <c r="F410" s="792"/>
      <c r="G410" s="792"/>
      <c r="H410" s="653"/>
      <c r="I410" s="212"/>
      <c r="J410" s="640"/>
      <c r="K410" s="641"/>
      <c r="L410" s="641"/>
      <c r="M410" s="641"/>
      <c r="N410" s="641"/>
      <c r="O410" s="641"/>
      <c r="P410" s="641"/>
      <c r="Q410" s="641"/>
      <c r="R410" s="641"/>
      <c r="S410" s="211"/>
      <c r="T410" s="211"/>
    </row>
    <row r="411" spans="1:20" x14ac:dyDescent="0.2">
      <c r="A411" s="636"/>
      <c r="B411" s="637"/>
      <c r="C411" s="643"/>
      <c r="D411" s="643"/>
      <c r="E411" s="643"/>
      <c r="F411" s="643"/>
      <c r="G411" s="643"/>
      <c r="H411" s="653"/>
      <c r="I411" s="212"/>
      <c r="J411" s="640"/>
      <c r="K411" s="641"/>
      <c r="L411" s="641"/>
      <c r="M411" s="641"/>
      <c r="N411" s="641"/>
      <c r="O411" s="641"/>
      <c r="P411" s="641"/>
      <c r="Q411" s="641"/>
      <c r="R411" s="641"/>
      <c r="S411" s="211"/>
      <c r="T411" s="211"/>
    </row>
    <row r="412" spans="1:20" ht="41.25" customHeight="1" x14ac:dyDescent="0.2">
      <c r="A412" s="636"/>
      <c r="B412" s="637"/>
      <c r="C412" s="792" t="s">
        <v>929</v>
      </c>
      <c r="D412" s="792"/>
      <c r="E412" s="792"/>
      <c r="F412" s="792"/>
      <c r="G412" s="792"/>
      <c r="H412" s="653"/>
      <c r="I412" s="212"/>
      <c r="J412" s="640"/>
      <c r="K412" s="641"/>
      <c r="L412" s="641"/>
      <c r="M412" s="641"/>
      <c r="N412" s="641"/>
      <c r="O412" s="641"/>
      <c r="P412" s="641"/>
      <c r="Q412" s="641"/>
      <c r="R412" s="641"/>
      <c r="S412" s="211"/>
      <c r="T412" s="211"/>
    </row>
    <row r="413" spans="1:20" x14ac:dyDescent="0.2">
      <c r="A413" s="636"/>
      <c r="B413" s="637"/>
      <c r="C413" s="643"/>
      <c r="D413" s="643"/>
      <c r="E413" s="643"/>
      <c r="F413" s="643"/>
      <c r="G413" s="643"/>
      <c r="H413" s="653"/>
      <c r="I413" s="212"/>
      <c r="J413" s="640"/>
      <c r="K413" s="641"/>
      <c r="L413" s="641"/>
      <c r="M413" s="641"/>
      <c r="N413" s="641"/>
      <c r="O413" s="641"/>
      <c r="P413" s="641"/>
      <c r="Q413" s="641"/>
      <c r="R413" s="641"/>
      <c r="S413" s="211"/>
      <c r="T413" s="211"/>
    </row>
    <row r="414" spans="1:20" ht="41.25" customHeight="1" x14ac:dyDescent="0.2">
      <c r="A414" s="636"/>
      <c r="B414" s="637"/>
      <c r="C414" s="792" t="s">
        <v>930</v>
      </c>
      <c r="D414" s="792"/>
      <c r="E414" s="792"/>
      <c r="F414" s="792"/>
      <c r="G414" s="792"/>
      <c r="H414" s="653"/>
      <c r="I414" s="212"/>
      <c r="J414" s="640"/>
      <c r="K414" s="641"/>
      <c r="L414" s="641"/>
      <c r="M414" s="641"/>
      <c r="N414" s="641"/>
      <c r="O414" s="641"/>
      <c r="P414" s="641"/>
      <c r="Q414" s="641"/>
      <c r="R414" s="641"/>
      <c r="S414" s="211"/>
      <c r="T414" s="211"/>
    </row>
    <row r="415" spans="1:20" x14ac:dyDescent="0.2">
      <c r="A415" s="636"/>
      <c r="B415" s="637"/>
      <c r="C415" s="643"/>
      <c r="D415" s="643"/>
      <c r="E415" s="643"/>
      <c r="F415" s="643"/>
      <c r="G415" s="643"/>
      <c r="H415" s="653"/>
      <c r="I415" s="212"/>
      <c r="J415" s="640"/>
      <c r="K415" s="641"/>
      <c r="L415" s="641"/>
      <c r="M415" s="641"/>
      <c r="N415" s="641"/>
      <c r="O415" s="641"/>
      <c r="P415" s="641"/>
      <c r="Q415" s="641"/>
      <c r="R415" s="641"/>
      <c r="S415" s="211"/>
      <c r="T415" s="211"/>
    </row>
    <row r="416" spans="1:20" ht="29.25" customHeight="1" x14ac:dyDescent="0.2">
      <c r="A416" s="636"/>
      <c r="B416" s="637"/>
      <c r="C416" s="792" t="s">
        <v>1494</v>
      </c>
      <c r="D416" s="792"/>
      <c r="E416" s="792"/>
      <c r="F416" s="792"/>
      <c r="G416" s="792"/>
      <c r="H416" s="653"/>
      <c r="I416" s="212"/>
      <c r="J416" s="640"/>
      <c r="K416" s="641"/>
      <c r="L416" s="641"/>
      <c r="M416" s="641"/>
      <c r="N416" s="641"/>
      <c r="O416" s="641"/>
      <c r="P416" s="641"/>
      <c r="Q416" s="641"/>
      <c r="R416" s="641"/>
      <c r="S416" s="211"/>
      <c r="T416" s="211"/>
    </row>
    <row r="417" spans="1:20" x14ac:dyDescent="0.2">
      <c r="A417" s="636"/>
      <c r="B417" s="637"/>
      <c r="C417" s="643"/>
      <c r="D417" s="643"/>
      <c r="E417" s="643"/>
      <c r="F417" s="643"/>
      <c r="G417" s="643"/>
      <c r="H417" s="653"/>
      <c r="I417" s="212"/>
      <c r="J417" s="640"/>
      <c r="K417" s="641"/>
      <c r="L417" s="641"/>
      <c r="M417" s="641"/>
      <c r="N417" s="641"/>
      <c r="O417" s="641"/>
      <c r="P417" s="641"/>
      <c r="Q417" s="641"/>
      <c r="R417" s="641"/>
      <c r="S417" s="211"/>
      <c r="T417" s="211"/>
    </row>
    <row r="418" spans="1:20" x14ac:dyDescent="0.2">
      <c r="A418" s="636"/>
      <c r="B418" s="637"/>
      <c r="C418" s="643"/>
      <c r="D418" s="643"/>
      <c r="E418" s="643"/>
      <c r="F418" s="643"/>
      <c r="G418" s="643"/>
      <c r="H418" s="653"/>
      <c r="I418" s="212"/>
      <c r="J418" s="640"/>
      <c r="K418" s="641"/>
      <c r="L418" s="641"/>
      <c r="M418" s="641"/>
      <c r="N418" s="641"/>
      <c r="O418" s="641"/>
      <c r="P418" s="641"/>
      <c r="Q418" s="641"/>
      <c r="R418" s="641"/>
      <c r="S418" s="211"/>
      <c r="T418" s="211"/>
    </row>
    <row r="419" spans="1:20" x14ac:dyDescent="0.2">
      <c r="A419" s="636"/>
      <c r="B419" s="660">
        <v>1.23</v>
      </c>
      <c r="C419" s="790" t="s">
        <v>265</v>
      </c>
      <c r="D419" s="791"/>
      <c r="E419" s="791"/>
      <c r="F419" s="791"/>
      <c r="G419" s="791"/>
      <c r="H419" s="653"/>
      <c r="I419" s="212"/>
      <c r="J419" s="640"/>
      <c r="K419" s="641"/>
      <c r="L419" s="641"/>
      <c r="M419" s="641"/>
      <c r="N419" s="641"/>
      <c r="O419" s="641"/>
      <c r="P419" s="641"/>
      <c r="Q419" s="641"/>
      <c r="R419" s="641"/>
      <c r="S419" s="211"/>
      <c r="T419" s="211"/>
    </row>
    <row r="420" spans="1:20" ht="39" customHeight="1" x14ac:dyDescent="0.2">
      <c r="A420" s="636"/>
      <c r="B420" s="637"/>
      <c r="C420" s="792" t="s">
        <v>1341</v>
      </c>
      <c r="D420" s="791"/>
      <c r="E420" s="791"/>
      <c r="F420" s="791"/>
      <c r="G420" s="791"/>
      <c r="H420" s="653"/>
      <c r="I420" s="218"/>
      <c r="J420" s="640"/>
      <c r="K420" s="641"/>
      <c r="L420" s="641"/>
      <c r="M420" s="641"/>
      <c r="N420" s="641"/>
      <c r="O420" s="641"/>
      <c r="P420" s="641"/>
      <c r="Q420" s="641"/>
      <c r="R420" s="641"/>
      <c r="S420" s="211"/>
      <c r="T420" s="211"/>
    </row>
    <row r="421" spans="1:20" x14ac:dyDescent="0.2">
      <c r="A421" s="636"/>
      <c r="B421" s="637"/>
      <c r="C421" s="643"/>
      <c r="D421" s="653"/>
      <c r="E421" s="653"/>
      <c r="F421" s="653"/>
      <c r="G421" s="653"/>
      <c r="H421" s="653"/>
      <c r="I421" s="218"/>
      <c r="J421" s="640"/>
      <c r="K421" s="641"/>
      <c r="L421" s="641"/>
      <c r="M421" s="641"/>
      <c r="N421" s="641"/>
      <c r="O421" s="641"/>
      <c r="P421" s="641"/>
      <c r="Q421" s="641"/>
      <c r="R421" s="641"/>
      <c r="S421" s="211"/>
      <c r="T421" s="211"/>
    </row>
    <row r="422" spans="1:20" x14ac:dyDescent="0.2">
      <c r="A422" s="636"/>
      <c r="B422" s="637"/>
      <c r="C422" s="792" t="s">
        <v>931</v>
      </c>
      <c r="D422" s="791"/>
      <c r="E422" s="791"/>
      <c r="F422" s="791"/>
      <c r="G422" s="791"/>
      <c r="H422" s="653"/>
      <c r="I422" s="218"/>
      <c r="J422" s="640"/>
      <c r="K422" s="641"/>
      <c r="L422" s="641"/>
      <c r="M422" s="641"/>
      <c r="N422" s="641"/>
      <c r="O422" s="641"/>
      <c r="P422" s="641"/>
      <c r="Q422" s="641"/>
      <c r="R422" s="641"/>
      <c r="S422" s="211"/>
      <c r="T422" s="211"/>
    </row>
    <row r="423" spans="1:20" ht="42.75" customHeight="1" x14ac:dyDescent="0.2">
      <c r="A423" s="636"/>
      <c r="B423" s="637"/>
      <c r="C423" s="794" t="s">
        <v>941</v>
      </c>
      <c r="D423" s="791"/>
      <c r="E423" s="791"/>
      <c r="F423" s="791"/>
      <c r="G423" s="791"/>
      <c r="H423" s="653"/>
      <c r="I423" s="218"/>
      <c r="J423" s="640"/>
      <c r="K423" s="641"/>
      <c r="L423" s="641"/>
      <c r="M423" s="641"/>
      <c r="N423" s="641"/>
      <c r="O423" s="641"/>
      <c r="P423" s="641"/>
      <c r="Q423" s="641"/>
      <c r="R423" s="641"/>
      <c r="S423" s="211"/>
      <c r="T423" s="211"/>
    </row>
    <row r="424" spans="1:20" x14ac:dyDescent="0.2">
      <c r="A424" s="636"/>
      <c r="B424" s="637"/>
      <c r="C424" s="643"/>
      <c r="D424" s="653"/>
      <c r="E424" s="653"/>
      <c r="F424" s="653"/>
      <c r="G424" s="653"/>
      <c r="H424" s="653"/>
      <c r="I424" s="218"/>
      <c r="J424" s="640"/>
      <c r="K424" s="641"/>
      <c r="L424" s="641"/>
      <c r="M424" s="641"/>
      <c r="N424" s="641"/>
      <c r="O424" s="641"/>
      <c r="P424" s="641"/>
      <c r="Q424" s="641"/>
      <c r="R424" s="641"/>
      <c r="S424" s="211"/>
      <c r="T424" s="211"/>
    </row>
    <row r="425" spans="1:20" ht="48.75" customHeight="1" x14ac:dyDescent="0.2">
      <c r="A425" s="636"/>
      <c r="B425" s="637"/>
      <c r="C425" s="792" t="s">
        <v>932</v>
      </c>
      <c r="D425" s="791"/>
      <c r="E425" s="791"/>
      <c r="F425" s="791"/>
      <c r="G425" s="791"/>
      <c r="H425" s="653"/>
      <c r="I425" s="218"/>
      <c r="J425" s="640"/>
      <c r="K425" s="641"/>
      <c r="L425" s="641"/>
      <c r="M425" s="641"/>
      <c r="N425" s="641"/>
      <c r="O425" s="641"/>
      <c r="P425" s="641"/>
      <c r="Q425" s="641"/>
      <c r="R425" s="641"/>
      <c r="S425" s="211"/>
      <c r="T425" s="211"/>
    </row>
    <row r="426" spans="1:20" x14ac:dyDescent="0.2">
      <c r="A426" s="636"/>
      <c r="B426" s="637"/>
      <c r="C426" s="643"/>
      <c r="D426" s="653"/>
      <c r="E426" s="653"/>
      <c r="F426" s="653"/>
      <c r="G426" s="653"/>
      <c r="H426" s="653"/>
      <c r="I426" s="218"/>
      <c r="J426" s="640"/>
      <c r="K426" s="641"/>
      <c r="L426" s="641"/>
      <c r="M426" s="641"/>
      <c r="N426" s="641"/>
      <c r="O426" s="641"/>
      <c r="P426" s="641"/>
      <c r="Q426" s="641"/>
      <c r="R426" s="641"/>
      <c r="S426" s="211"/>
      <c r="T426" s="211"/>
    </row>
    <row r="427" spans="1:20" ht="27" customHeight="1" x14ac:dyDescent="0.2">
      <c r="A427" s="636"/>
      <c r="B427" s="637"/>
      <c r="C427" s="792" t="s">
        <v>939</v>
      </c>
      <c r="D427" s="791"/>
      <c r="E427" s="791"/>
      <c r="F427" s="791"/>
      <c r="G427" s="791"/>
      <c r="H427" s="653"/>
      <c r="I427" s="218"/>
      <c r="J427" s="640"/>
      <c r="K427" s="641"/>
      <c r="L427" s="641"/>
      <c r="M427" s="641"/>
      <c r="N427" s="641"/>
      <c r="O427" s="641"/>
      <c r="P427" s="641"/>
      <c r="Q427" s="641"/>
      <c r="R427" s="641"/>
      <c r="S427" s="211"/>
      <c r="T427" s="211"/>
    </row>
    <row r="428" spans="1:20" x14ac:dyDescent="0.2">
      <c r="A428" s="636"/>
      <c r="B428" s="637"/>
      <c r="C428" s="792"/>
      <c r="D428" s="791"/>
      <c r="E428" s="791"/>
      <c r="F428" s="791"/>
      <c r="G428" s="791"/>
      <c r="H428" s="653"/>
      <c r="I428" s="218"/>
      <c r="J428" s="640"/>
      <c r="K428" s="641"/>
      <c r="L428" s="641"/>
      <c r="M428" s="641"/>
      <c r="N428" s="641"/>
      <c r="O428" s="641"/>
      <c r="P428" s="641"/>
      <c r="Q428" s="641"/>
      <c r="R428" s="641"/>
      <c r="S428" s="211"/>
      <c r="T428" s="211"/>
    </row>
    <row r="429" spans="1:20" ht="25.5" customHeight="1" x14ac:dyDescent="0.2">
      <c r="A429" s="636"/>
      <c r="B429" s="637"/>
      <c r="C429" s="792" t="s">
        <v>940</v>
      </c>
      <c r="D429" s="791"/>
      <c r="E429" s="791"/>
      <c r="F429" s="791"/>
      <c r="G429" s="791"/>
      <c r="H429" s="653"/>
      <c r="I429" s="218"/>
      <c r="J429" s="640"/>
      <c r="K429" s="641"/>
      <c r="L429" s="641"/>
      <c r="M429" s="641"/>
      <c r="N429" s="641"/>
      <c r="O429" s="641"/>
      <c r="P429" s="641"/>
      <c r="Q429" s="641"/>
      <c r="R429" s="641"/>
      <c r="S429" s="211"/>
      <c r="T429" s="211"/>
    </row>
    <row r="430" spans="1:20" x14ac:dyDescent="0.2">
      <c r="A430" s="636"/>
      <c r="B430" s="637"/>
      <c r="C430" s="792"/>
      <c r="D430" s="791"/>
      <c r="E430" s="791"/>
      <c r="F430" s="791"/>
      <c r="G430" s="791"/>
      <c r="H430" s="653"/>
      <c r="I430" s="218"/>
      <c r="J430" s="640"/>
      <c r="K430" s="641"/>
      <c r="L430" s="641"/>
      <c r="M430" s="641"/>
      <c r="N430" s="641"/>
      <c r="O430" s="641"/>
      <c r="P430" s="641"/>
      <c r="Q430" s="641"/>
      <c r="R430" s="641"/>
      <c r="S430" s="211"/>
      <c r="T430" s="211"/>
    </row>
    <row r="431" spans="1:20" ht="38.25" customHeight="1" x14ac:dyDescent="0.2">
      <c r="A431" s="636"/>
      <c r="B431" s="637"/>
      <c r="C431" s="792" t="s">
        <v>933</v>
      </c>
      <c r="D431" s="791"/>
      <c r="E431" s="791"/>
      <c r="F431" s="791"/>
      <c r="G431" s="791"/>
      <c r="H431" s="653"/>
      <c r="I431" s="218"/>
      <c r="J431" s="640"/>
      <c r="K431" s="641"/>
      <c r="L431" s="641"/>
      <c r="M431" s="641"/>
      <c r="N431" s="641"/>
      <c r="O431" s="641"/>
      <c r="P431" s="641"/>
      <c r="Q431" s="641"/>
      <c r="R431" s="641"/>
      <c r="S431" s="211"/>
      <c r="T431" s="211"/>
    </row>
    <row r="432" spans="1:20" x14ac:dyDescent="0.2">
      <c r="A432" s="636"/>
      <c r="B432" s="637"/>
      <c r="C432" s="643"/>
      <c r="D432" s="653"/>
      <c r="E432" s="653"/>
      <c r="F432" s="653"/>
      <c r="G432" s="653"/>
      <c r="H432" s="653"/>
      <c r="I432" s="218"/>
      <c r="J432" s="640"/>
      <c r="K432" s="641"/>
      <c r="L432" s="641"/>
      <c r="M432" s="641"/>
      <c r="N432" s="641"/>
      <c r="O432" s="641"/>
      <c r="P432" s="641"/>
      <c r="Q432" s="641"/>
      <c r="R432" s="641"/>
      <c r="S432" s="211"/>
      <c r="T432" s="211"/>
    </row>
    <row r="433" spans="1:8" ht="39" customHeight="1" x14ac:dyDescent="0.2">
      <c r="A433" s="636"/>
      <c r="B433" s="661"/>
      <c r="C433" s="792" t="s">
        <v>934</v>
      </c>
      <c r="D433" s="791"/>
      <c r="E433" s="791"/>
      <c r="F433" s="791"/>
      <c r="G433" s="791"/>
      <c r="H433" s="653"/>
    </row>
    <row r="434" spans="1:8" x14ac:dyDescent="0.2">
      <c r="A434" s="636"/>
      <c r="B434" s="661"/>
      <c r="C434" s="794" t="s">
        <v>935</v>
      </c>
      <c r="D434" s="791"/>
      <c r="E434" s="791"/>
      <c r="F434" s="791"/>
      <c r="G434" s="791"/>
      <c r="H434" s="653"/>
    </row>
    <row r="435" spans="1:8" x14ac:dyDescent="0.2">
      <c r="A435" s="636"/>
      <c r="B435" s="661"/>
      <c r="C435" s="653"/>
      <c r="D435" s="653"/>
      <c r="E435" s="653"/>
      <c r="F435" s="653"/>
      <c r="G435" s="653"/>
      <c r="H435" s="653"/>
    </row>
    <row r="436" spans="1:8" ht="45" customHeight="1" x14ac:dyDescent="0.2">
      <c r="A436" s="636"/>
      <c r="B436" s="661"/>
      <c r="C436" s="792" t="s">
        <v>936</v>
      </c>
      <c r="D436" s="791"/>
      <c r="E436" s="791"/>
      <c r="F436" s="791"/>
      <c r="G436" s="791"/>
      <c r="H436" s="653"/>
    </row>
    <row r="437" spans="1:8" x14ac:dyDescent="0.2">
      <c r="A437" s="636"/>
      <c r="B437" s="661"/>
      <c r="C437" s="643"/>
      <c r="D437" s="653"/>
      <c r="E437" s="653"/>
      <c r="F437" s="653"/>
      <c r="G437" s="653"/>
      <c r="H437" s="653"/>
    </row>
    <row r="438" spans="1:8" ht="39.75" customHeight="1" x14ac:dyDescent="0.2">
      <c r="A438" s="636"/>
      <c r="B438" s="661"/>
      <c r="C438" s="792" t="s">
        <v>937</v>
      </c>
      <c r="D438" s="791"/>
      <c r="E438" s="791"/>
      <c r="F438" s="791"/>
      <c r="G438" s="791"/>
      <c r="H438" s="653"/>
    </row>
    <row r="439" spans="1:8" x14ac:dyDescent="0.2">
      <c r="A439" s="636"/>
      <c r="B439" s="661"/>
      <c r="C439" s="643"/>
      <c r="D439" s="653"/>
      <c r="E439" s="653"/>
      <c r="F439" s="653"/>
      <c r="G439" s="653"/>
      <c r="H439" s="653"/>
    </row>
    <row r="440" spans="1:8" ht="39" customHeight="1" x14ac:dyDescent="0.2">
      <c r="A440" s="636"/>
      <c r="B440" s="661"/>
      <c r="C440" s="792" t="s">
        <v>938</v>
      </c>
      <c r="D440" s="791"/>
      <c r="E440" s="791"/>
      <c r="F440" s="791"/>
      <c r="G440" s="791"/>
      <c r="H440" s="653"/>
    </row>
    <row r="441" spans="1:8" x14ac:dyDescent="0.2">
      <c r="A441" s="636"/>
      <c r="B441" s="661"/>
      <c r="C441" s="653"/>
      <c r="D441" s="653"/>
      <c r="E441" s="653"/>
      <c r="F441" s="653"/>
      <c r="G441" s="653"/>
      <c r="H441" s="653"/>
    </row>
    <row r="442" spans="1:8" x14ac:dyDescent="0.2">
      <c r="A442" s="636"/>
      <c r="B442" s="660">
        <v>1.24</v>
      </c>
      <c r="C442" s="790" t="s">
        <v>1342</v>
      </c>
      <c r="D442" s="791"/>
      <c r="E442" s="791"/>
      <c r="F442" s="791"/>
      <c r="G442" s="791"/>
      <c r="H442" s="653"/>
    </row>
    <row r="443" spans="1:8" x14ac:dyDescent="0.2">
      <c r="A443" s="636"/>
      <c r="B443" s="661"/>
      <c r="C443" s="653"/>
      <c r="D443" s="653"/>
      <c r="E443" s="653"/>
      <c r="F443" s="653"/>
      <c r="G443" s="653"/>
      <c r="H443" s="653"/>
    </row>
    <row r="444" spans="1:8" x14ac:dyDescent="0.2">
      <c r="A444" s="636"/>
      <c r="B444" s="661"/>
      <c r="C444" s="658" t="s">
        <v>1343</v>
      </c>
      <c r="D444" s="653"/>
      <c r="E444" s="653"/>
      <c r="F444" s="653"/>
      <c r="G444" s="653"/>
      <c r="H444" s="653"/>
    </row>
    <row r="445" spans="1:8" x14ac:dyDescent="0.2">
      <c r="A445" s="636"/>
      <c r="B445" s="661"/>
      <c r="C445" s="653"/>
      <c r="D445" s="653"/>
      <c r="E445" s="653"/>
      <c r="F445" s="653"/>
      <c r="G445" s="653"/>
      <c r="H445" s="653"/>
    </row>
    <row r="446" spans="1:8" ht="39.75" customHeight="1" x14ac:dyDescent="0.2">
      <c r="A446" s="636"/>
      <c r="B446" s="661"/>
      <c r="C446" s="792" t="s">
        <v>1344</v>
      </c>
      <c r="D446" s="792"/>
      <c r="E446" s="792"/>
      <c r="F446" s="792"/>
      <c r="G446" s="792"/>
      <c r="H446" s="653"/>
    </row>
    <row r="447" spans="1:8" x14ac:dyDescent="0.2">
      <c r="A447" s="636"/>
      <c r="B447" s="661"/>
      <c r="C447" s="653" t="s">
        <v>1345</v>
      </c>
      <c r="D447" s="653"/>
      <c r="E447" s="653"/>
      <c r="F447" s="653"/>
      <c r="G447" s="653"/>
      <c r="H447" s="653"/>
    </row>
    <row r="448" spans="1:8" x14ac:dyDescent="0.2">
      <c r="A448" s="636"/>
      <c r="B448" s="661"/>
      <c r="C448" s="658" t="s">
        <v>1346</v>
      </c>
      <c r="D448" s="653"/>
      <c r="E448" s="653"/>
      <c r="F448" s="658" t="s">
        <v>1347</v>
      </c>
      <c r="G448" s="653"/>
      <c r="H448" s="653"/>
    </row>
    <row r="449" spans="1:8" x14ac:dyDescent="0.2">
      <c r="A449" s="636"/>
      <c r="B449" s="661"/>
      <c r="C449" s="653"/>
      <c r="D449" s="653"/>
      <c r="E449" s="653"/>
      <c r="F449" s="653"/>
      <c r="G449" s="653"/>
      <c r="H449" s="653"/>
    </row>
    <row r="450" spans="1:8" x14ac:dyDescent="0.2">
      <c r="A450" s="636"/>
      <c r="B450" s="661"/>
      <c r="C450" s="653" t="s">
        <v>1348</v>
      </c>
      <c r="D450" s="653"/>
      <c r="E450" s="653"/>
      <c r="F450" s="685">
        <v>42461</v>
      </c>
      <c r="G450" s="653"/>
      <c r="H450" s="653"/>
    </row>
    <row r="451" spans="1:8" ht="16.5" customHeight="1" x14ac:dyDescent="0.2">
      <c r="A451" s="636"/>
      <c r="B451" s="661"/>
      <c r="C451" s="643" t="s">
        <v>1349</v>
      </c>
      <c r="D451" s="653"/>
      <c r="E451" s="653"/>
      <c r="F451" s="685">
        <v>41730</v>
      </c>
      <c r="G451" s="653"/>
      <c r="H451" s="653"/>
    </row>
    <row r="452" spans="1:8" ht="16.5" customHeight="1" x14ac:dyDescent="0.2">
      <c r="A452" s="636"/>
      <c r="B452" s="661"/>
      <c r="C452" s="643" t="s">
        <v>1350</v>
      </c>
      <c r="D452" s="653"/>
      <c r="E452" s="653"/>
      <c r="F452" s="685">
        <v>41730</v>
      </c>
      <c r="G452" s="653"/>
      <c r="H452" s="653"/>
    </row>
    <row r="453" spans="1:8" x14ac:dyDescent="0.2">
      <c r="A453" s="636"/>
      <c r="B453" s="661"/>
      <c r="C453" s="643" t="s">
        <v>1351</v>
      </c>
      <c r="D453" s="653"/>
      <c r="E453" s="653"/>
      <c r="F453" s="685">
        <v>41730</v>
      </c>
      <c r="G453" s="653"/>
      <c r="H453" s="653"/>
    </row>
    <row r="454" spans="1:8" x14ac:dyDescent="0.2">
      <c r="A454" s="636"/>
      <c r="B454" s="661"/>
      <c r="C454" s="643" t="s">
        <v>1352</v>
      </c>
      <c r="D454" s="653"/>
      <c r="E454" s="653"/>
      <c r="F454" s="685">
        <v>41730</v>
      </c>
      <c r="G454" s="653"/>
      <c r="H454" s="653"/>
    </row>
    <row r="455" spans="1:8" ht="17.25" customHeight="1" x14ac:dyDescent="0.2">
      <c r="A455" s="636"/>
      <c r="B455" s="661"/>
      <c r="C455" s="643" t="s">
        <v>1353</v>
      </c>
      <c r="D455" s="653"/>
      <c r="E455" s="653"/>
      <c r="F455" s="685">
        <v>41730</v>
      </c>
      <c r="G455" s="653"/>
      <c r="H455" s="653"/>
    </row>
    <row r="456" spans="1:8" ht="18" customHeight="1" x14ac:dyDescent="0.2">
      <c r="A456" s="636"/>
      <c r="B456" s="661"/>
      <c r="C456" s="643" t="s">
        <v>1354</v>
      </c>
      <c r="D456" s="653"/>
      <c r="E456" s="653"/>
      <c r="F456" s="685">
        <v>41730</v>
      </c>
      <c r="G456" s="653"/>
      <c r="H456" s="653"/>
    </row>
    <row r="457" spans="1:8" ht="18" customHeight="1" x14ac:dyDescent="0.2">
      <c r="A457" s="636"/>
      <c r="B457" s="661"/>
      <c r="C457" s="643" t="s">
        <v>1355</v>
      </c>
      <c r="D457" s="653"/>
      <c r="E457" s="653"/>
      <c r="F457" s="685">
        <v>41730</v>
      </c>
      <c r="G457" s="653"/>
      <c r="H457" s="653"/>
    </row>
    <row r="458" spans="1:8" ht="16.5" customHeight="1" x14ac:dyDescent="0.2">
      <c r="A458" s="636"/>
      <c r="B458" s="661"/>
      <c r="C458" s="643" t="s">
        <v>1356</v>
      </c>
      <c r="D458" s="653"/>
      <c r="E458" s="653"/>
      <c r="F458" s="685">
        <v>41730</v>
      </c>
      <c r="G458" s="653"/>
      <c r="H458" s="653"/>
    </row>
    <row r="459" spans="1:8" ht="16.5" customHeight="1" x14ac:dyDescent="0.2">
      <c r="A459" s="636"/>
      <c r="B459" s="661"/>
      <c r="C459" s="643" t="s">
        <v>1357</v>
      </c>
      <c r="D459" s="653"/>
      <c r="E459" s="653"/>
      <c r="F459" s="685">
        <v>41730</v>
      </c>
      <c r="G459" s="653"/>
      <c r="H459" s="653"/>
    </row>
    <row r="460" spans="1:8" ht="17.25" customHeight="1" x14ac:dyDescent="0.2">
      <c r="A460" s="636"/>
      <c r="B460" s="661"/>
      <c r="C460" s="643" t="s">
        <v>1358</v>
      </c>
      <c r="D460" s="653"/>
      <c r="E460" s="653"/>
      <c r="F460" s="685">
        <v>42095</v>
      </c>
      <c r="G460" s="653"/>
      <c r="H460" s="653"/>
    </row>
    <row r="461" spans="1:8" x14ac:dyDescent="0.2">
      <c r="A461" s="636"/>
      <c r="B461" s="661"/>
      <c r="C461" s="643" t="s">
        <v>1359</v>
      </c>
      <c r="D461" s="653"/>
      <c r="E461" s="653"/>
      <c r="F461" s="685">
        <v>42095</v>
      </c>
      <c r="G461" s="653"/>
      <c r="H461" s="653"/>
    </row>
    <row r="462" spans="1:8" ht="25.5" customHeight="1" x14ac:dyDescent="0.2">
      <c r="A462" s="636"/>
      <c r="B462" s="661"/>
      <c r="C462" s="643" t="s">
        <v>1360</v>
      </c>
      <c r="D462" s="653"/>
      <c r="E462" s="653"/>
      <c r="F462" s="685">
        <v>42095</v>
      </c>
      <c r="G462" s="653"/>
      <c r="H462" s="653"/>
    </row>
    <row r="463" spans="1:8" x14ac:dyDescent="0.2">
      <c r="A463" s="636"/>
      <c r="B463" s="661"/>
      <c r="C463" s="643"/>
      <c r="D463" s="653"/>
      <c r="E463" s="653"/>
      <c r="F463" s="685"/>
      <c r="G463" s="653">
        <v>160</v>
      </c>
      <c r="H463" s="653"/>
    </row>
    <row r="464" spans="1:8" x14ac:dyDescent="0.2">
      <c r="A464" s="636"/>
      <c r="B464" s="661"/>
      <c r="C464" s="643"/>
      <c r="D464" s="653"/>
      <c r="E464" s="653"/>
      <c r="F464" s="653"/>
      <c r="G464" s="653"/>
      <c r="H464" s="653"/>
    </row>
    <row r="465" spans="1:8" x14ac:dyDescent="0.2">
      <c r="A465" s="636"/>
      <c r="B465" s="661"/>
      <c r="C465" s="658" t="s">
        <v>1361</v>
      </c>
      <c r="D465" s="653"/>
      <c r="E465" s="653"/>
      <c r="F465" s="653"/>
      <c r="G465" s="653"/>
      <c r="H465" s="653"/>
    </row>
    <row r="466" spans="1:8" x14ac:dyDescent="0.2">
      <c r="A466" s="636"/>
      <c r="B466" s="661"/>
      <c r="C466" s="643"/>
      <c r="D466" s="653"/>
      <c r="E466" s="653"/>
      <c r="F466" s="653"/>
      <c r="G466" s="653"/>
      <c r="H466" s="653"/>
    </row>
    <row r="467" spans="1:8" ht="27" customHeight="1" x14ac:dyDescent="0.2">
      <c r="A467" s="636"/>
      <c r="B467" s="661"/>
      <c r="C467" s="792" t="s">
        <v>1362</v>
      </c>
      <c r="D467" s="792"/>
      <c r="E467" s="792"/>
      <c r="F467" s="792"/>
      <c r="G467" s="792"/>
      <c r="H467" s="653"/>
    </row>
    <row r="468" spans="1:8" x14ac:dyDescent="0.2">
      <c r="A468" s="636"/>
      <c r="B468" s="661"/>
      <c r="C468" s="643"/>
      <c r="D468" s="653"/>
      <c r="E468" s="653"/>
      <c r="F468" s="653"/>
      <c r="G468" s="653"/>
      <c r="H468" s="653"/>
    </row>
    <row r="469" spans="1:8" x14ac:dyDescent="0.2">
      <c r="A469" s="636"/>
      <c r="B469" s="661"/>
      <c r="C469" s="658" t="s">
        <v>1346</v>
      </c>
      <c r="D469" s="653"/>
      <c r="E469" s="653"/>
      <c r="F469" s="658" t="s">
        <v>1347</v>
      </c>
      <c r="G469" s="653"/>
      <c r="H469" s="653"/>
    </row>
    <row r="470" spans="1:8" ht="15.75" customHeight="1" x14ac:dyDescent="0.2">
      <c r="A470" s="636"/>
      <c r="B470" s="661"/>
      <c r="C470" s="643" t="s">
        <v>1363</v>
      </c>
      <c r="D470" s="653"/>
      <c r="E470" s="653"/>
      <c r="F470" s="685">
        <v>41365</v>
      </c>
      <c r="G470" s="653"/>
      <c r="H470" s="653"/>
    </row>
    <row r="471" spans="1:8" x14ac:dyDescent="0.2">
      <c r="A471" s="636"/>
      <c r="B471" s="661"/>
      <c r="C471" s="643" t="s">
        <v>1364</v>
      </c>
      <c r="D471" s="653"/>
      <c r="E471" s="653"/>
      <c r="F471" s="685">
        <v>41365</v>
      </c>
      <c r="G471" s="653"/>
      <c r="H471" s="653"/>
    </row>
    <row r="472" spans="1:8" x14ac:dyDescent="0.2">
      <c r="A472" s="636"/>
      <c r="B472" s="661"/>
      <c r="C472" s="643"/>
      <c r="D472" s="653"/>
      <c r="E472" s="653"/>
      <c r="F472" s="685"/>
      <c r="G472" s="653"/>
      <c r="H472" s="653"/>
    </row>
    <row r="473" spans="1:8" x14ac:dyDescent="0.2">
      <c r="A473" s="636"/>
      <c r="B473" s="661"/>
      <c r="C473" s="643"/>
      <c r="D473" s="653"/>
      <c r="E473" s="653"/>
      <c r="F473" s="653"/>
      <c r="G473" s="653"/>
      <c r="H473" s="653"/>
    </row>
    <row r="474" spans="1:8" x14ac:dyDescent="0.2">
      <c r="A474" s="636"/>
      <c r="B474" s="661"/>
      <c r="C474" s="658" t="s">
        <v>1365</v>
      </c>
      <c r="D474" s="653"/>
      <c r="E474" s="653"/>
      <c r="F474" s="653"/>
      <c r="G474" s="653"/>
      <c r="H474" s="653"/>
    </row>
    <row r="475" spans="1:8" x14ac:dyDescent="0.2">
      <c r="A475" s="636"/>
      <c r="B475" s="661"/>
      <c r="C475" s="643"/>
      <c r="D475" s="653"/>
      <c r="E475" s="653"/>
      <c r="F475" s="653"/>
      <c r="G475" s="653"/>
      <c r="H475" s="653"/>
    </row>
    <row r="476" spans="1:8" ht="27" customHeight="1" x14ac:dyDescent="0.2">
      <c r="A476" s="636"/>
      <c r="B476" s="661"/>
      <c r="C476" s="792" t="s">
        <v>1362</v>
      </c>
      <c r="D476" s="792"/>
      <c r="E476" s="792"/>
      <c r="F476" s="792"/>
      <c r="G476" s="792"/>
      <c r="H476" s="653"/>
    </row>
    <row r="477" spans="1:8" x14ac:dyDescent="0.2">
      <c r="A477" s="636"/>
      <c r="B477" s="661"/>
      <c r="C477" s="653"/>
      <c r="D477" s="653"/>
      <c r="E477" s="653"/>
      <c r="F477" s="653"/>
      <c r="G477" s="653"/>
      <c r="H477" s="653"/>
    </row>
    <row r="478" spans="1:8" x14ac:dyDescent="0.2">
      <c r="A478" s="636"/>
      <c r="B478" s="661"/>
      <c r="C478" s="658" t="s">
        <v>1346</v>
      </c>
      <c r="D478" s="653"/>
      <c r="E478" s="653"/>
      <c r="F478" s="658"/>
      <c r="G478" s="653"/>
      <c r="H478" s="653"/>
    </row>
    <row r="479" spans="1:8" x14ac:dyDescent="0.2">
      <c r="A479" s="636"/>
      <c r="B479" s="661"/>
      <c r="C479" s="653" t="s">
        <v>1366</v>
      </c>
      <c r="D479" s="653"/>
      <c r="E479" s="653"/>
      <c r="F479" s="653"/>
      <c r="G479" s="653"/>
      <c r="H479" s="653"/>
    </row>
    <row r="480" spans="1:8" x14ac:dyDescent="0.2">
      <c r="A480" s="636"/>
      <c r="B480" s="661"/>
      <c r="C480" s="653" t="s">
        <v>1367</v>
      </c>
      <c r="D480" s="653"/>
      <c r="E480" s="653"/>
      <c r="F480" s="653"/>
      <c r="G480" s="653"/>
      <c r="H480" s="653"/>
    </row>
    <row r="481" spans="1:8" x14ac:dyDescent="0.2">
      <c r="A481" s="636"/>
      <c r="B481" s="661"/>
      <c r="C481" s="653" t="s">
        <v>1368</v>
      </c>
      <c r="D481" s="653"/>
      <c r="E481" s="653"/>
      <c r="F481" s="653"/>
      <c r="G481" s="653"/>
      <c r="H481" s="653"/>
    </row>
    <row r="482" spans="1:8" x14ac:dyDescent="0.2">
      <c r="A482" s="636"/>
      <c r="B482" s="661"/>
      <c r="C482" s="653" t="s">
        <v>1369</v>
      </c>
      <c r="D482" s="653"/>
      <c r="E482" s="653"/>
      <c r="F482" s="653"/>
      <c r="G482" s="653"/>
      <c r="H482" s="653"/>
    </row>
    <row r="483" spans="1:8" x14ac:dyDescent="0.2">
      <c r="A483" s="636"/>
      <c r="B483" s="661"/>
      <c r="C483" s="653" t="s">
        <v>1370</v>
      </c>
      <c r="D483" s="653"/>
      <c r="E483" s="653"/>
      <c r="F483" s="653"/>
      <c r="G483" s="653"/>
      <c r="H483" s="653"/>
    </row>
    <row r="484" spans="1:8" x14ac:dyDescent="0.2">
      <c r="A484" s="636"/>
      <c r="B484" s="661"/>
      <c r="C484" s="653" t="s">
        <v>1371</v>
      </c>
      <c r="D484" s="653"/>
      <c r="E484" s="653"/>
      <c r="F484" s="653"/>
      <c r="G484" s="653"/>
      <c r="H484" s="653"/>
    </row>
    <row r="485" spans="1:8" x14ac:dyDescent="0.2">
      <c r="A485" s="636"/>
      <c r="B485" s="661"/>
      <c r="C485" s="653" t="s">
        <v>1372</v>
      </c>
      <c r="D485" s="653"/>
      <c r="E485" s="653"/>
      <c r="F485" s="653"/>
      <c r="G485" s="653"/>
      <c r="H485" s="653"/>
    </row>
    <row r="486" spans="1:8" x14ac:dyDescent="0.2">
      <c r="A486" s="636"/>
      <c r="B486" s="661"/>
      <c r="C486" s="653" t="s">
        <v>1373</v>
      </c>
      <c r="D486" s="653"/>
      <c r="E486" s="653"/>
      <c r="F486" s="653"/>
      <c r="G486" s="653"/>
      <c r="H486" s="653"/>
    </row>
    <row r="487" spans="1:8" x14ac:dyDescent="0.2">
      <c r="A487" s="636"/>
      <c r="B487" s="661"/>
      <c r="C487" s="653" t="s">
        <v>1374</v>
      </c>
      <c r="D487" s="653"/>
      <c r="E487" s="653"/>
      <c r="F487" s="653"/>
      <c r="G487" s="653"/>
      <c r="H487" s="653"/>
    </row>
    <row r="488" spans="1:8" x14ac:dyDescent="0.2">
      <c r="A488" s="636"/>
      <c r="B488" s="661"/>
      <c r="C488" s="653" t="s">
        <v>1375</v>
      </c>
      <c r="D488" s="653"/>
      <c r="E488" s="653"/>
      <c r="F488" s="653"/>
      <c r="G488" s="653"/>
      <c r="H488" s="653"/>
    </row>
    <row r="489" spans="1:8" x14ac:dyDescent="0.2">
      <c r="A489" s="636"/>
      <c r="B489" s="661"/>
      <c r="C489" s="653" t="s">
        <v>1376</v>
      </c>
      <c r="D489" s="653"/>
      <c r="E489" s="653"/>
      <c r="F489" s="653"/>
      <c r="G489" s="653"/>
      <c r="H489" s="653"/>
    </row>
    <row r="490" spans="1:8" x14ac:dyDescent="0.2">
      <c r="A490" s="636"/>
      <c r="B490" s="661"/>
      <c r="C490" s="653" t="s">
        <v>1377</v>
      </c>
      <c r="D490" s="653"/>
      <c r="E490" s="653"/>
      <c r="F490" s="653"/>
      <c r="G490" s="653"/>
      <c r="H490" s="653"/>
    </row>
    <row r="491" spans="1:8" x14ac:dyDescent="0.2">
      <c r="A491" s="636"/>
      <c r="B491" s="661"/>
      <c r="C491" s="653" t="s">
        <v>1378</v>
      </c>
      <c r="D491" s="653"/>
      <c r="E491" s="653"/>
      <c r="F491" s="653"/>
      <c r="G491" s="653"/>
      <c r="H491" s="653"/>
    </row>
    <row r="492" spans="1:8" x14ac:dyDescent="0.2">
      <c r="A492" s="636"/>
      <c r="B492" s="661"/>
      <c r="C492" s="653" t="s">
        <v>1379</v>
      </c>
      <c r="D492" s="653"/>
      <c r="E492" s="653"/>
      <c r="F492" s="653"/>
      <c r="G492" s="653"/>
      <c r="H492" s="653"/>
    </row>
    <row r="493" spans="1:8" x14ac:dyDescent="0.2">
      <c r="A493" s="636"/>
      <c r="B493" s="661"/>
      <c r="C493" s="653" t="s">
        <v>1380</v>
      </c>
      <c r="D493" s="653"/>
      <c r="E493" s="653"/>
      <c r="F493" s="653"/>
      <c r="G493" s="653"/>
      <c r="H493" s="653"/>
    </row>
    <row r="494" spans="1:8" x14ac:dyDescent="0.2">
      <c r="A494" s="636"/>
      <c r="B494" s="661"/>
      <c r="C494" s="653" t="s">
        <v>1381</v>
      </c>
      <c r="D494" s="653"/>
      <c r="E494" s="653"/>
      <c r="F494" s="653"/>
      <c r="G494" s="653"/>
      <c r="H494" s="653"/>
    </row>
    <row r="495" spans="1:8" x14ac:dyDescent="0.2">
      <c r="A495" s="636"/>
      <c r="B495" s="661"/>
      <c r="C495" s="653" t="s">
        <v>1382</v>
      </c>
      <c r="D495" s="653"/>
      <c r="E495" s="653"/>
      <c r="F495" s="653"/>
      <c r="G495" s="653"/>
      <c r="H495" s="653"/>
    </row>
    <row r="496" spans="1:8" x14ac:dyDescent="0.2">
      <c r="A496" s="636"/>
      <c r="B496" s="661"/>
      <c r="C496" s="653" t="s">
        <v>1383</v>
      </c>
      <c r="D496" s="653"/>
      <c r="E496" s="653"/>
      <c r="F496" s="653"/>
      <c r="G496" s="653"/>
      <c r="H496" s="653"/>
    </row>
    <row r="497" spans="1:8" x14ac:dyDescent="0.2">
      <c r="A497" s="636"/>
      <c r="B497" s="661"/>
      <c r="C497" s="653" t="s">
        <v>1384</v>
      </c>
      <c r="D497" s="653"/>
      <c r="E497" s="653"/>
      <c r="F497" s="653"/>
      <c r="G497" s="653"/>
      <c r="H497" s="653"/>
    </row>
    <row r="498" spans="1:8" x14ac:dyDescent="0.2">
      <c r="A498" s="636"/>
      <c r="B498" s="661"/>
      <c r="C498" s="653" t="s">
        <v>1385</v>
      </c>
      <c r="D498" s="653"/>
      <c r="E498" s="653"/>
      <c r="F498" s="653"/>
      <c r="G498" s="653"/>
      <c r="H498" s="653"/>
    </row>
    <row r="499" spans="1:8" x14ac:dyDescent="0.2">
      <c r="A499" s="636"/>
      <c r="B499" s="661"/>
      <c r="C499" s="653" t="s">
        <v>1386</v>
      </c>
      <c r="D499" s="653"/>
      <c r="E499" s="653"/>
      <c r="F499" s="653"/>
      <c r="G499" s="653"/>
      <c r="H499" s="653"/>
    </row>
    <row r="500" spans="1:8" x14ac:dyDescent="0.2">
      <c r="A500" s="636"/>
      <c r="B500" s="661"/>
      <c r="C500" s="653" t="s">
        <v>1387</v>
      </c>
      <c r="D500" s="653"/>
      <c r="E500" s="653"/>
      <c r="F500" s="653"/>
      <c r="G500" s="653"/>
      <c r="H500" s="653"/>
    </row>
    <row r="501" spans="1:8" x14ac:dyDescent="0.2">
      <c r="A501" s="636"/>
      <c r="B501" s="661"/>
      <c r="C501" s="653" t="s">
        <v>1388</v>
      </c>
      <c r="D501" s="653"/>
      <c r="E501" s="653"/>
      <c r="F501" s="653"/>
      <c r="G501" s="653"/>
      <c r="H501" s="653"/>
    </row>
    <row r="502" spans="1:8" x14ac:dyDescent="0.2">
      <c r="A502" s="636"/>
      <c r="B502" s="661"/>
      <c r="C502" s="653" t="s">
        <v>1389</v>
      </c>
      <c r="D502" s="653"/>
      <c r="E502" s="653"/>
      <c r="F502" s="653"/>
      <c r="G502" s="653"/>
      <c r="H502" s="653"/>
    </row>
    <row r="503" spans="1:8" x14ac:dyDescent="0.2">
      <c r="A503" s="636"/>
      <c r="B503" s="661"/>
      <c r="C503" s="653" t="s">
        <v>1390</v>
      </c>
      <c r="D503" s="653"/>
      <c r="E503" s="653"/>
      <c r="F503" s="653"/>
      <c r="G503" s="653"/>
      <c r="H503" s="653"/>
    </row>
    <row r="504" spans="1:8" ht="25.5" x14ac:dyDescent="0.2">
      <c r="A504" s="636"/>
      <c r="B504" s="661"/>
      <c r="C504" s="653" t="s">
        <v>1391</v>
      </c>
      <c r="D504" s="653"/>
      <c r="E504" s="653"/>
      <c r="F504" s="653"/>
      <c r="G504" s="653"/>
      <c r="H504" s="653"/>
    </row>
    <row r="505" spans="1:8" x14ac:dyDescent="0.2">
      <c r="A505" s="636"/>
      <c r="B505" s="661"/>
      <c r="C505" s="653" t="s">
        <v>1392</v>
      </c>
      <c r="D505" s="653"/>
      <c r="E505" s="653"/>
      <c r="F505" s="653"/>
      <c r="G505" s="653"/>
      <c r="H505" s="653"/>
    </row>
    <row r="506" spans="1:8" x14ac:dyDescent="0.2">
      <c r="A506" s="636"/>
      <c r="B506" s="661"/>
      <c r="C506" s="653" t="s">
        <v>1393</v>
      </c>
      <c r="D506" s="653"/>
      <c r="E506" s="653"/>
      <c r="F506" s="653"/>
      <c r="G506" s="653"/>
      <c r="H506" s="653"/>
    </row>
    <row r="507" spans="1:8" x14ac:dyDescent="0.2">
      <c r="A507" s="636"/>
      <c r="B507" s="661"/>
      <c r="C507" s="653" t="s">
        <v>1394</v>
      </c>
      <c r="D507" s="653"/>
      <c r="E507" s="653"/>
      <c r="F507" s="653"/>
      <c r="G507" s="653"/>
      <c r="H507" s="653"/>
    </row>
    <row r="508" spans="1:8" x14ac:dyDescent="0.2">
      <c r="A508" s="636"/>
      <c r="B508" s="661"/>
      <c r="C508" s="653"/>
      <c r="D508" s="653"/>
      <c r="E508" s="653"/>
      <c r="F508" s="653"/>
      <c r="G508" s="653"/>
      <c r="H508" s="653"/>
    </row>
    <row r="509" spans="1:8" x14ac:dyDescent="0.2">
      <c r="A509" s="636"/>
      <c r="B509" s="661"/>
      <c r="C509" s="653"/>
      <c r="D509" s="653"/>
      <c r="E509" s="653"/>
      <c r="F509" s="653"/>
      <c r="G509" s="653"/>
      <c r="H509" s="653"/>
    </row>
    <row r="510" spans="1:8" x14ac:dyDescent="0.2">
      <c r="A510" s="636"/>
      <c r="B510" s="660">
        <v>1.25</v>
      </c>
      <c r="C510" s="790" t="s">
        <v>1395</v>
      </c>
      <c r="D510" s="791"/>
      <c r="E510" s="791"/>
      <c r="F510" s="791"/>
      <c r="G510" s="791"/>
      <c r="H510" s="653"/>
    </row>
    <row r="511" spans="1:8" x14ac:dyDescent="0.2">
      <c r="A511" s="636"/>
      <c r="B511" s="661"/>
      <c r="C511" s="653"/>
      <c r="D511" s="653"/>
      <c r="E511" s="653"/>
      <c r="F511" s="653"/>
      <c r="G511" s="653"/>
      <c r="H511" s="653"/>
    </row>
    <row r="512" spans="1:8" ht="39.75" customHeight="1" x14ac:dyDescent="0.2">
      <c r="A512" s="636"/>
      <c r="B512" s="661"/>
      <c r="C512" s="792" t="s">
        <v>1421</v>
      </c>
      <c r="D512" s="792"/>
      <c r="E512" s="792"/>
      <c r="F512" s="792"/>
      <c r="G512" s="792"/>
      <c r="H512" s="653"/>
    </row>
    <row r="513" spans="1:8" ht="38.25" customHeight="1" x14ac:dyDescent="0.2">
      <c r="A513" s="636"/>
      <c r="B513" s="661"/>
      <c r="C513" s="792" t="s">
        <v>1420</v>
      </c>
      <c r="D513" s="793"/>
      <c r="E513" s="793"/>
      <c r="F513" s="793"/>
      <c r="G513" s="793"/>
      <c r="H513" s="653"/>
    </row>
    <row r="514" spans="1:8" x14ac:dyDescent="0.2">
      <c r="A514" s="636"/>
      <c r="B514" s="661"/>
      <c r="C514" s="653"/>
      <c r="D514" s="653"/>
      <c r="E514" s="653"/>
      <c r="F514" s="653"/>
      <c r="G514" s="653"/>
      <c r="H514" s="653"/>
    </row>
    <row r="515" spans="1:8" x14ac:dyDescent="0.2">
      <c r="A515" s="636"/>
      <c r="B515" s="661"/>
      <c r="C515" s="653"/>
      <c r="D515" s="653"/>
      <c r="E515" s="653"/>
      <c r="F515" s="653"/>
      <c r="G515" s="653"/>
      <c r="H515" s="653"/>
    </row>
    <row r="516" spans="1:8" x14ac:dyDescent="0.2">
      <c r="A516" s="636"/>
      <c r="B516" s="660">
        <v>1.26</v>
      </c>
      <c r="C516" s="790" t="s">
        <v>1396</v>
      </c>
      <c r="D516" s="791"/>
      <c r="E516" s="791"/>
      <c r="F516" s="791"/>
      <c r="G516" s="791"/>
      <c r="H516" s="653"/>
    </row>
    <row r="517" spans="1:8" x14ac:dyDescent="0.2">
      <c r="A517" s="636"/>
      <c r="B517" s="661"/>
      <c r="C517" s="653"/>
      <c r="D517" s="653"/>
      <c r="E517" s="653"/>
      <c r="F517" s="653"/>
      <c r="G517" s="653"/>
      <c r="H517" s="653"/>
    </row>
    <row r="518" spans="1:8" ht="90" customHeight="1" x14ac:dyDescent="0.2">
      <c r="A518" s="636"/>
      <c r="B518" s="661"/>
      <c r="C518" s="792" t="s">
        <v>1397</v>
      </c>
      <c r="D518" s="792"/>
      <c r="E518" s="792"/>
      <c r="F518" s="792"/>
      <c r="G518" s="792"/>
      <c r="H518" s="653"/>
    </row>
    <row r="519" spans="1:8" x14ac:dyDescent="0.2">
      <c r="A519" s="636"/>
      <c r="B519" s="661"/>
      <c r="C519" s="656"/>
      <c r="D519" s="656"/>
      <c r="E519" s="656"/>
      <c r="F519" s="656"/>
      <c r="G519" s="656"/>
      <c r="H519" s="656"/>
    </row>
    <row r="520" spans="1:8" ht="15" x14ac:dyDescent="0.25">
      <c r="A520" s="636"/>
      <c r="B520" s="712">
        <v>1.27</v>
      </c>
      <c r="C520" s="712" t="s">
        <v>1470</v>
      </c>
      <c r="D520" s="656"/>
      <c r="E520" s="656"/>
      <c r="F520" s="656"/>
      <c r="G520" s="656"/>
      <c r="H520" s="656"/>
    </row>
    <row r="521" spans="1:8" ht="15" x14ac:dyDescent="0.25">
      <c r="A521" s="636"/>
      <c r="B521" s="712"/>
      <c r="C521" s="712"/>
      <c r="D521" s="656"/>
      <c r="E521" s="656"/>
      <c r="F521" s="656"/>
      <c r="G521" s="656"/>
      <c r="H521" s="656"/>
    </row>
    <row r="522" spans="1:8" ht="39" customHeight="1" x14ac:dyDescent="0.25">
      <c r="B522" s="712"/>
      <c r="C522" s="788" t="s">
        <v>1471</v>
      </c>
      <c r="D522" s="788"/>
      <c r="E522" s="788"/>
      <c r="F522" s="788"/>
      <c r="G522" s="788"/>
    </row>
    <row r="523" spans="1:8" ht="15" x14ac:dyDescent="0.25">
      <c r="B523" s="712"/>
      <c r="C523" s="788"/>
      <c r="D523" s="788"/>
      <c r="E523" s="788"/>
      <c r="F523" s="788"/>
      <c r="G523" s="788"/>
    </row>
    <row r="524" spans="1:8" x14ac:dyDescent="0.2">
      <c r="B524" s="713"/>
      <c r="C524" s="126" t="s">
        <v>1472</v>
      </c>
      <c r="D524" s="656"/>
      <c r="E524" s="656"/>
      <c r="F524" s="656"/>
      <c r="G524" s="656"/>
    </row>
    <row r="525" spans="1:8" x14ac:dyDescent="0.2">
      <c r="B525" s="713"/>
      <c r="C525" s="713"/>
      <c r="D525" s="656"/>
      <c r="E525" s="656"/>
      <c r="F525" s="656"/>
      <c r="G525" s="656"/>
    </row>
    <row r="526" spans="1:8" ht="51" customHeight="1" x14ac:dyDescent="0.2">
      <c r="B526" s="713"/>
      <c r="C526" s="789" t="s">
        <v>1473</v>
      </c>
      <c r="D526" s="789"/>
      <c r="E526" s="789"/>
      <c r="F526" s="789"/>
      <c r="G526" s="789"/>
    </row>
    <row r="527" spans="1:8" ht="25.5" customHeight="1" x14ac:dyDescent="0.2">
      <c r="B527" s="713"/>
      <c r="C527" s="789" t="s">
        <v>1474</v>
      </c>
      <c r="D527" s="789"/>
      <c r="E527" s="789"/>
      <c r="F527" s="789"/>
      <c r="G527" s="789"/>
    </row>
    <row r="528" spans="1:8" x14ac:dyDescent="0.2">
      <c r="B528" s="713"/>
      <c r="C528" s="789"/>
      <c r="D528" s="789"/>
      <c r="E528" s="789"/>
      <c r="F528" s="789"/>
      <c r="G528" s="789"/>
    </row>
    <row r="529" spans="2:7" ht="38.25" customHeight="1" x14ac:dyDescent="0.2">
      <c r="B529" s="126"/>
      <c r="C529" s="789" t="s">
        <v>1475</v>
      </c>
      <c r="D529" s="789"/>
      <c r="E529" s="789"/>
      <c r="F529" s="789"/>
      <c r="G529" s="789"/>
    </row>
    <row r="530" spans="2:7" x14ac:dyDescent="0.2">
      <c r="B530" s="126"/>
      <c r="C530" s="789"/>
      <c r="D530" s="789"/>
      <c r="E530" s="789"/>
      <c r="F530" s="789"/>
      <c r="G530" s="789"/>
    </row>
    <row r="531" spans="2:7" ht="63.75" customHeight="1" x14ac:dyDescent="0.2">
      <c r="B531" s="126"/>
      <c r="C531" s="789" t="s">
        <v>1476</v>
      </c>
      <c r="D531" s="789"/>
      <c r="E531" s="789"/>
      <c r="F531" s="789"/>
      <c r="G531" s="789"/>
    </row>
    <row r="532" spans="2:7" x14ac:dyDescent="0.2">
      <c r="C532" s="656"/>
      <c r="D532" s="656"/>
      <c r="E532" s="656"/>
      <c r="F532" s="656"/>
      <c r="G532" s="656">
        <v>161</v>
      </c>
    </row>
  </sheetData>
  <mergeCells count="275">
    <mergeCell ref="C43:G43"/>
    <mergeCell ref="C45:G45"/>
    <mergeCell ref="C34:G34"/>
    <mergeCell ref="C37:G37"/>
    <mergeCell ref="C38:G38"/>
    <mergeCell ref="C39:G39"/>
    <mergeCell ref="C40:G40"/>
    <mergeCell ref="C42:G42"/>
    <mergeCell ref="C27:G27"/>
    <mergeCell ref="C29:G29"/>
    <mergeCell ref="C31:G31"/>
    <mergeCell ref="C32:G32"/>
    <mergeCell ref="S1:T1"/>
    <mergeCell ref="S2:T2"/>
    <mergeCell ref="A4:H4"/>
    <mergeCell ref="A5:H5"/>
    <mergeCell ref="K5:Q10"/>
    <mergeCell ref="A6:H6"/>
    <mergeCell ref="C9:G9"/>
    <mergeCell ref="C21:G21"/>
    <mergeCell ref="C24:G24"/>
    <mergeCell ref="C11:G11"/>
    <mergeCell ref="C13:G13"/>
    <mergeCell ref="C14:G14"/>
    <mergeCell ref="C17:G17"/>
    <mergeCell ref="C19:F19"/>
    <mergeCell ref="C20:G20"/>
    <mergeCell ref="C55:G55"/>
    <mergeCell ref="C57:G57"/>
    <mergeCell ref="C58:G58"/>
    <mergeCell ref="C59:G59"/>
    <mergeCell ref="C60:G60"/>
    <mergeCell ref="C62:G62"/>
    <mergeCell ref="C47:G47"/>
    <mergeCell ref="C49:G49"/>
    <mergeCell ref="C51:G51"/>
    <mergeCell ref="C53:G53"/>
    <mergeCell ref="C81:G81"/>
    <mergeCell ref="C87:G87"/>
    <mergeCell ref="C89:G89"/>
    <mergeCell ref="C91:G91"/>
    <mergeCell ref="C63:G63"/>
    <mergeCell ref="C64:G64"/>
    <mergeCell ref="C65:G65"/>
    <mergeCell ref="C67:G67"/>
    <mergeCell ref="C69:G69"/>
    <mergeCell ref="C71:G71"/>
    <mergeCell ref="D84:F84"/>
    <mergeCell ref="D85:F85"/>
    <mergeCell ref="C104:G104"/>
    <mergeCell ref="C105:G105"/>
    <mergeCell ref="C106:G106"/>
    <mergeCell ref="C107:G107"/>
    <mergeCell ref="C108:G108"/>
    <mergeCell ref="C109:G109"/>
    <mergeCell ref="C93:G93"/>
    <mergeCell ref="C95:G95"/>
    <mergeCell ref="C97:G97"/>
    <mergeCell ref="C99:G99"/>
    <mergeCell ref="C101:G101"/>
    <mergeCell ref="C103:G103"/>
    <mergeCell ref="C119:G119"/>
    <mergeCell ref="C121:G121"/>
    <mergeCell ref="C122:G122"/>
    <mergeCell ref="C124:G124"/>
    <mergeCell ref="C128:G128"/>
    <mergeCell ref="C129:G129"/>
    <mergeCell ref="C110:G110"/>
    <mergeCell ref="C111:G111"/>
    <mergeCell ref="C112:G112"/>
    <mergeCell ref="C114:G114"/>
    <mergeCell ref="C116:G116"/>
    <mergeCell ref="C117:G117"/>
    <mergeCell ref="C144:G144"/>
    <mergeCell ref="C145:G145"/>
    <mergeCell ref="C146:G146"/>
    <mergeCell ref="C148:G148"/>
    <mergeCell ref="C150:G150"/>
    <mergeCell ref="C152:G152"/>
    <mergeCell ref="C130:G130"/>
    <mergeCell ref="C132:G132"/>
    <mergeCell ref="C134:G134"/>
    <mergeCell ref="C136:G136"/>
    <mergeCell ref="C137:G137"/>
    <mergeCell ref="C138:G138"/>
    <mergeCell ref="C163:G163"/>
    <mergeCell ref="C164:G164"/>
    <mergeCell ref="C165:G165"/>
    <mergeCell ref="C166:G166"/>
    <mergeCell ref="C167:G167"/>
    <mergeCell ref="C169:G169"/>
    <mergeCell ref="C153:G153"/>
    <mergeCell ref="C155:G155"/>
    <mergeCell ref="C157:G157"/>
    <mergeCell ref="C159:G159"/>
    <mergeCell ref="C160:G160"/>
    <mergeCell ref="C161:G161"/>
    <mergeCell ref="C181:G181"/>
    <mergeCell ref="C183:G183"/>
    <mergeCell ref="C184:G184"/>
    <mergeCell ref="C185:G185"/>
    <mergeCell ref="C186:G186"/>
    <mergeCell ref="C188:G188"/>
    <mergeCell ref="C170:G170"/>
    <mergeCell ref="C172:G172"/>
    <mergeCell ref="C174:G174"/>
    <mergeCell ref="C176:G176"/>
    <mergeCell ref="C178:G178"/>
    <mergeCell ref="C179:G179"/>
    <mergeCell ref="C198:G198"/>
    <mergeCell ref="C199:G199"/>
    <mergeCell ref="C201:G201"/>
    <mergeCell ref="C203:G203"/>
    <mergeCell ref="C204:G204"/>
    <mergeCell ref="C205:G205"/>
    <mergeCell ref="C189:G189"/>
    <mergeCell ref="C190:G190"/>
    <mergeCell ref="C191:G191"/>
    <mergeCell ref="C192:G192"/>
    <mergeCell ref="C194:G194"/>
    <mergeCell ref="C196:G196"/>
    <mergeCell ref="C216:G216"/>
    <mergeCell ref="C217:G217"/>
    <mergeCell ref="C220:G220"/>
    <mergeCell ref="C223:G223"/>
    <mergeCell ref="C226:G226"/>
    <mergeCell ref="C228:G228"/>
    <mergeCell ref="C206:G206"/>
    <mergeCell ref="C207:G207"/>
    <mergeCell ref="C209:G209"/>
    <mergeCell ref="C210:G210"/>
    <mergeCell ref="C212:G212"/>
    <mergeCell ref="C214:G214"/>
    <mergeCell ref="C244:G244"/>
    <mergeCell ref="C245:G245"/>
    <mergeCell ref="C247:G247"/>
    <mergeCell ref="C249:G249"/>
    <mergeCell ref="C251:G251"/>
    <mergeCell ref="C254:G254"/>
    <mergeCell ref="C230:G230"/>
    <mergeCell ref="C231:G231"/>
    <mergeCell ref="C234:G234"/>
    <mergeCell ref="C236:G236"/>
    <mergeCell ref="C238:G238"/>
    <mergeCell ref="C242:G242"/>
    <mergeCell ref="C266:G266"/>
    <mergeCell ref="C268:G268"/>
    <mergeCell ref="C270:G270"/>
    <mergeCell ref="C271:G271"/>
    <mergeCell ref="C273:G273"/>
    <mergeCell ref="C275:G275"/>
    <mergeCell ref="C255:G255"/>
    <mergeCell ref="C257:G257"/>
    <mergeCell ref="C259:G259"/>
    <mergeCell ref="C261:G261"/>
    <mergeCell ref="C263:G263"/>
    <mergeCell ref="C264:G264"/>
    <mergeCell ref="C283:G283"/>
    <mergeCell ref="C285:G285"/>
    <mergeCell ref="C286:G286"/>
    <mergeCell ref="C287:G287"/>
    <mergeCell ref="C289:G289"/>
    <mergeCell ref="C291:G291"/>
    <mergeCell ref="C277:G277"/>
    <mergeCell ref="C278:G278"/>
    <mergeCell ref="C279:G279"/>
    <mergeCell ref="C280:G280"/>
    <mergeCell ref="C281:G281"/>
    <mergeCell ref="C282:G282"/>
    <mergeCell ref="C301:G301"/>
    <mergeCell ref="C302:G302"/>
    <mergeCell ref="C303:G303"/>
    <mergeCell ref="C304:G304"/>
    <mergeCell ref="C305:G305"/>
    <mergeCell ref="C306:G306"/>
    <mergeCell ref="C292:G292"/>
    <mergeCell ref="C294:G294"/>
    <mergeCell ref="C295:G295"/>
    <mergeCell ref="C297:G297"/>
    <mergeCell ref="C298:G298"/>
    <mergeCell ref="C300:G300"/>
    <mergeCell ref="C314:G314"/>
    <mergeCell ref="C316:G316"/>
    <mergeCell ref="C317:G317"/>
    <mergeCell ref="C319:G319"/>
    <mergeCell ref="C321:G321"/>
    <mergeCell ref="C323:G323"/>
    <mergeCell ref="C308:G308"/>
    <mergeCell ref="C309:G309"/>
    <mergeCell ref="C310:G310"/>
    <mergeCell ref="C311:G311"/>
    <mergeCell ref="C312:G312"/>
    <mergeCell ref="C313:G313"/>
    <mergeCell ref="C339:G339"/>
    <mergeCell ref="C340:G340"/>
    <mergeCell ref="C341:G341"/>
    <mergeCell ref="C342:G342"/>
    <mergeCell ref="C343:G343"/>
    <mergeCell ref="C344:G344"/>
    <mergeCell ref="C324:G324"/>
    <mergeCell ref="C326:G326"/>
    <mergeCell ref="C327:G327"/>
    <mergeCell ref="C333:G333"/>
    <mergeCell ref="C335:G335"/>
    <mergeCell ref="C337:G337"/>
    <mergeCell ref="C357:G357"/>
    <mergeCell ref="C359:G359"/>
    <mergeCell ref="C361:G361"/>
    <mergeCell ref="C362:G362"/>
    <mergeCell ref="C364:G364"/>
    <mergeCell ref="C366:G366"/>
    <mergeCell ref="C346:G346"/>
    <mergeCell ref="C347:G347"/>
    <mergeCell ref="C349:G349"/>
    <mergeCell ref="C350:G350"/>
    <mergeCell ref="C352:G352"/>
    <mergeCell ref="C355:G355"/>
    <mergeCell ref="C379:G379"/>
    <mergeCell ref="C382:G382"/>
    <mergeCell ref="C383:G383"/>
    <mergeCell ref="C385:G385"/>
    <mergeCell ref="C386:G386"/>
    <mergeCell ref="C387:G387"/>
    <mergeCell ref="C368:G368"/>
    <mergeCell ref="C369:G369"/>
    <mergeCell ref="C371:G371"/>
    <mergeCell ref="C373:G373"/>
    <mergeCell ref="C375:G375"/>
    <mergeCell ref="C377:G377"/>
    <mergeCell ref="C398:G398"/>
    <mergeCell ref="C399:G399"/>
    <mergeCell ref="C401:G401"/>
    <mergeCell ref="C403:G403"/>
    <mergeCell ref="C405:G405"/>
    <mergeCell ref="C407:G407"/>
    <mergeCell ref="C388:G388"/>
    <mergeCell ref="C390:G390"/>
    <mergeCell ref="C391:G391"/>
    <mergeCell ref="C393:G393"/>
    <mergeCell ref="C394:G394"/>
    <mergeCell ref="C396:G396"/>
    <mergeCell ref="C420:G420"/>
    <mergeCell ref="C422:G422"/>
    <mergeCell ref="C423:G423"/>
    <mergeCell ref="C425:G425"/>
    <mergeCell ref="C427:G427"/>
    <mergeCell ref="C428:G428"/>
    <mergeCell ref="C409:G409"/>
    <mergeCell ref="C410:G410"/>
    <mergeCell ref="C412:G412"/>
    <mergeCell ref="C414:G414"/>
    <mergeCell ref="C416:G416"/>
    <mergeCell ref="C419:G419"/>
    <mergeCell ref="C438:G438"/>
    <mergeCell ref="C440:G440"/>
    <mergeCell ref="C442:G442"/>
    <mergeCell ref="C446:G446"/>
    <mergeCell ref="C467:G467"/>
    <mergeCell ref="C476:G476"/>
    <mergeCell ref="C429:G429"/>
    <mergeCell ref="C430:G430"/>
    <mergeCell ref="C431:G431"/>
    <mergeCell ref="C433:G433"/>
    <mergeCell ref="C434:G434"/>
    <mergeCell ref="C436:G436"/>
    <mergeCell ref="C522:G523"/>
    <mergeCell ref="C526:G526"/>
    <mergeCell ref="C527:G528"/>
    <mergeCell ref="C529:G530"/>
    <mergeCell ref="C531:G531"/>
    <mergeCell ref="C510:G510"/>
    <mergeCell ref="C512:G512"/>
    <mergeCell ref="C516:G516"/>
    <mergeCell ref="C518:G518"/>
    <mergeCell ref="C513:G513"/>
  </mergeCells>
  <conditionalFormatting sqref="A3:K3">
    <cfRule type="cellIs" dxfId="15" priority="2" stopIfTrue="1" operator="equal">
      <formula>"Input name of municipality in cover sheet"</formula>
    </cfRule>
  </conditionalFormatting>
  <conditionalFormatting sqref="A5:H5">
    <cfRule type="cellIs" dxfId="14" priority="1" stopIfTrue="1" operator="equal">
      <formula>"input financial year in cover sheet"</formula>
    </cfRule>
  </conditionalFormatting>
  <pageMargins left="1.14173228346457" right="0.74803149606299202" top="0.98425196850393704" bottom="1.45669291338583" header="0.511811023622047" footer="0.511811023622047"/>
  <pageSetup paperSize="9" scale="55" firstPageNumber="151" orientation="portrait" useFirstPageNumber="1" r:id="rId1"/>
  <headerFooter alignWithMargins="0">
    <oddFooter>&amp;C&amp;P</oddFooter>
  </headerFooter>
  <rowBreaks count="10" manualBreakCount="10">
    <brk id="40" max="6" man="1"/>
    <brk id="92" max="6" man="1"/>
    <brk id="146" max="6" man="1"/>
    <brk id="186" max="6" man="1"/>
    <brk id="224" max="6" man="1"/>
    <brk id="268" max="6" man="1"/>
    <brk id="315" max="6" man="1"/>
    <brk id="372" max="6" man="1"/>
    <brk id="416" max="6" man="1"/>
    <brk id="463"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274"/>
  <sheetViews>
    <sheetView view="pageBreakPreview" topLeftCell="A262" zoomScale="90" zoomScaleSheetLayoutView="90" workbookViewId="0">
      <selection activeCell="C277" sqref="C277"/>
    </sheetView>
  </sheetViews>
  <sheetFormatPr defaultColWidth="9.140625" defaultRowHeight="12.75" x14ac:dyDescent="0.2"/>
  <cols>
    <col min="1" max="1" width="5.42578125" style="303" customWidth="1"/>
    <col min="2" max="2" width="66.7109375" style="99" customWidth="1"/>
    <col min="3" max="5" width="17.7109375" style="99" customWidth="1"/>
    <col min="6" max="6" width="17.5703125" style="253" customWidth="1"/>
    <col min="7" max="7" width="13.5703125" style="99" bestFit="1" customWidth="1"/>
    <col min="8" max="9" width="11.28515625" style="99" bestFit="1" customWidth="1"/>
    <col min="10" max="18" width="9.140625" style="99"/>
    <col min="19" max="19" width="3" style="99" hidden="1" customWidth="1"/>
    <col min="20" max="20" width="41.42578125" style="99" hidden="1" customWidth="1"/>
    <col min="21" max="16384" width="9.140625" style="99"/>
  </cols>
  <sheetData>
    <row r="1" spans="1:20" x14ac:dyDescent="0.2">
      <c r="F1" s="252" t="s">
        <v>19</v>
      </c>
      <c r="S1" s="753" t="s">
        <v>488</v>
      </c>
      <c r="T1" s="753"/>
    </row>
    <row r="2" spans="1:20" x14ac:dyDescent="0.2">
      <c r="F2" s="252"/>
      <c r="S2" s="303"/>
      <c r="T2" s="303"/>
    </row>
    <row r="3" spans="1:20" ht="13.5" thickBot="1" x14ac:dyDescent="0.25">
      <c r="B3" s="767" t="s">
        <v>626</v>
      </c>
      <c r="C3" s="767"/>
      <c r="D3" s="767"/>
      <c r="E3" s="767"/>
      <c r="F3" s="253" t="s">
        <v>255</v>
      </c>
      <c r="S3" s="99">
        <v>1</v>
      </c>
      <c r="T3" s="99" t="s">
        <v>494</v>
      </c>
    </row>
    <row r="4" spans="1:20" ht="12.75" customHeight="1" x14ac:dyDescent="0.2">
      <c r="B4" s="753" t="s">
        <v>1257</v>
      </c>
      <c r="C4" s="753"/>
      <c r="D4" s="753"/>
      <c r="E4" s="753"/>
      <c r="F4" s="254"/>
      <c r="G4" s="809" t="s">
        <v>421</v>
      </c>
      <c r="H4" s="810"/>
      <c r="I4" s="810"/>
      <c r="J4" s="810"/>
      <c r="K4" s="810"/>
      <c r="L4" s="810"/>
      <c r="M4" s="810"/>
      <c r="N4" s="811"/>
    </row>
    <row r="5" spans="1:20" x14ac:dyDescent="0.2">
      <c r="B5" s="767" t="str">
        <f>IF(Cover!E8="insert financial year (e.g. 2008)", "input financial year in cover sheet","for the period ended 30 June "&amp;Cover!E8)</f>
        <v>for the period ended 30 June 2014</v>
      </c>
      <c r="C5" s="767"/>
      <c r="D5" s="767"/>
      <c r="E5" s="767"/>
      <c r="F5" s="254"/>
      <c r="G5" s="812"/>
      <c r="H5" s="813"/>
      <c r="I5" s="813"/>
      <c r="J5" s="813"/>
      <c r="K5" s="813"/>
      <c r="L5" s="813"/>
      <c r="M5" s="813"/>
      <c r="N5" s="814"/>
      <c r="S5" s="99">
        <v>2</v>
      </c>
      <c r="T5" s="99" t="s">
        <v>495</v>
      </c>
    </row>
    <row r="6" spans="1:20" x14ac:dyDescent="0.2">
      <c r="C6" s="138"/>
      <c r="D6" s="242"/>
      <c r="E6" s="242"/>
      <c r="F6" s="254"/>
      <c r="G6" s="812"/>
      <c r="H6" s="813"/>
      <c r="I6" s="813"/>
      <c r="J6" s="813"/>
      <c r="K6" s="813"/>
      <c r="L6" s="813"/>
      <c r="M6" s="813"/>
      <c r="N6" s="814"/>
    </row>
    <row r="7" spans="1:20" ht="13.5" thickBot="1" x14ac:dyDescent="0.25">
      <c r="A7" s="289"/>
      <c r="B7" s="286"/>
      <c r="C7" s="289" t="s">
        <v>199</v>
      </c>
      <c r="D7" s="288" t="s">
        <v>1168</v>
      </c>
      <c r="E7" s="288" t="s">
        <v>953</v>
      </c>
      <c r="F7" s="254"/>
      <c r="G7" s="812"/>
      <c r="H7" s="813"/>
      <c r="I7" s="813"/>
      <c r="J7" s="813"/>
      <c r="K7" s="813"/>
      <c r="L7" s="813"/>
      <c r="M7" s="813"/>
      <c r="N7" s="814"/>
      <c r="S7" s="99">
        <v>3</v>
      </c>
      <c r="T7" s="99" t="s">
        <v>496</v>
      </c>
    </row>
    <row r="8" spans="1:20" x14ac:dyDescent="0.2">
      <c r="C8" s="304"/>
      <c r="D8" s="304" t="s">
        <v>1146</v>
      </c>
      <c r="E8" s="304" t="s">
        <v>1146</v>
      </c>
      <c r="G8" s="812"/>
      <c r="H8" s="813"/>
      <c r="I8" s="813"/>
      <c r="J8" s="813"/>
      <c r="K8" s="813"/>
      <c r="L8" s="813"/>
      <c r="M8" s="813"/>
      <c r="N8" s="814"/>
      <c r="S8" s="99">
        <v>4</v>
      </c>
      <c r="T8" s="99" t="s">
        <v>553</v>
      </c>
    </row>
    <row r="9" spans="1:20" x14ac:dyDescent="0.2">
      <c r="A9" s="303">
        <v>2</v>
      </c>
      <c r="B9" s="6" t="s">
        <v>240</v>
      </c>
      <c r="C9" s="242"/>
      <c r="D9" s="303"/>
      <c r="E9" s="303"/>
      <c r="G9" s="812"/>
      <c r="H9" s="813"/>
      <c r="I9" s="813"/>
      <c r="J9" s="813"/>
      <c r="K9" s="813"/>
      <c r="L9" s="813"/>
      <c r="M9" s="813"/>
      <c r="N9" s="814"/>
    </row>
    <row r="10" spans="1:20" x14ac:dyDescent="0.2">
      <c r="B10" s="221"/>
      <c r="C10" s="242"/>
      <c r="D10" s="231"/>
      <c r="E10" s="231"/>
      <c r="G10" s="812"/>
      <c r="H10" s="813"/>
      <c r="I10" s="813"/>
      <c r="J10" s="813"/>
      <c r="K10" s="813"/>
      <c r="L10" s="813"/>
      <c r="M10" s="813"/>
      <c r="N10" s="814"/>
    </row>
    <row r="11" spans="1:20" x14ac:dyDescent="0.2">
      <c r="B11" s="221" t="s">
        <v>241</v>
      </c>
      <c r="C11" s="242"/>
      <c r="D11" s="199">
        <v>98382.5</v>
      </c>
      <c r="E11" s="199">
        <v>123671</v>
      </c>
      <c r="F11" s="255" t="s">
        <v>389</v>
      </c>
      <c r="G11" s="812"/>
      <c r="H11" s="813"/>
      <c r="I11" s="813"/>
      <c r="J11" s="813"/>
      <c r="K11" s="813"/>
      <c r="L11" s="813"/>
      <c r="M11" s="813"/>
      <c r="N11" s="814"/>
      <c r="S11" s="99">
        <v>5</v>
      </c>
      <c r="T11" s="99" t="s">
        <v>200</v>
      </c>
    </row>
    <row r="12" spans="1:20" ht="13.5" thickBot="1" x14ac:dyDescent="0.25">
      <c r="B12" s="99" t="s">
        <v>632</v>
      </c>
      <c r="C12" s="242"/>
      <c r="D12" s="233">
        <v>60682.14</v>
      </c>
      <c r="E12" s="233">
        <v>70829</v>
      </c>
      <c r="F12" s="255"/>
      <c r="G12" s="815"/>
      <c r="H12" s="816"/>
      <c r="I12" s="816"/>
      <c r="J12" s="816"/>
      <c r="K12" s="816"/>
      <c r="L12" s="816"/>
      <c r="M12" s="816"/>
      <c r="N12" s="817"/>
    </row>
    <row r="13" spans="1:20" x14ac:dyDescent="0.2">
      <c r="B13" s="99" t="s">
        <v>633</v>
      </c>
      <c r="C13" s="242"/>
      <c r="D13" s="235">
        <v>37700.36</v>
      </c>
      <c r="E13" s="235">
        <v>52842</v>
      </c>
      <c r="F13" s="255"/>
    </row>
    <row r="14" spans="1:20" x14ac:dyDescent="0.2">
      <c r="B14" s="221"/>
      <c r="C14" s="242"/>
      <c r="D14" s="237"/>
      <c r="E14" s="237"/>
      <c r="F14" s="255">
        <v>3842054.55</v>
      </c>
    </row>
    <row r="15" spans="1:20" ht="25.5" x14ac:dyDescent="0.2">
      <c r="B15" s="226" t="s">
        <v>258</v>
      </c>
      <c r="C15" s="251"/>
      <c r="D15" s="199">
        <v>0</v>
      </c>
      <c r="E15" s="199">
        <v>0</v>
      </c>
      <c r="F15" s="255"/>
    </row>
    <row r="16" spans="1:20" x14ac:dyDescent="0.2">
      <c r="B16" s="99" t="s">
        <v>632</v>
      </c>
      <c r="C16" s="251"/>
      <c r="D16" s="239">
        <v>0</v>
      </c>
      <c r="E16" s="233">
        <v>0</v>
      </c>
      <c r="F16" s="255">
        <v>27.81</v>
      </c>
    </row>
    <row r="17" spans="1:6" x14ac:dyDescent="0.2">
      <c r="B17" s="99" t="s">
        <v>633</v>
      </c>
      <c r="C17" s="251"/>
      <c r="D17" s="240">
        <v>0</v>
      </c>
      <c r="E17" s="235">
        <v>0</v>
      </c>
      <c r="F17" s="255"/>
    </row>
    <row r="18" spans="1:6" x14ac:dyDescent="0.2">
      <c r="C18" s="242"/>
      <c r="D18" s="237"/>
      <c r="E18" s="237"/>
      <c r="F18" s="255"/>
    </row>
    <row r="19" spans="1:6" x14ac:dyDescent="0.2">
      <c r="B19" s="279" t="s">
        <v>634</v>
      </c>
      <c r="C19" s="242"/>
      <c r="D19" s="244"/>
      <c r="E19" s="244"/>
      <c r="F19" s="257"/>
    </row>
    <row r="20" spans="1:6" x14ac:dyDescent="0.2">
      <c r="A20" s="448"/>
      <c r="C20" s="449"/>
      <c r="D20" s="449"/>
      <c r="E20" s="449"/>
      <c r="F20" s="258" t="s">
        <v>22</v>
      </c>
    </row>
    <row r="21" spans="1:6" x14ac:dyDescent="0.2">
      <c r="A21" s="448"/>
      <c r="C21" s="449"/>
      <c r="D21" s="449"/>
      <c r="E21" s="449"/>
      <c r="F21" s="257"/>
    </row>
    <row r="22" spans="1:6" x14ac:dyDescent="0.2">
      <c r="D22" s="237"/>
      <c r="E22" s="237"/>
      <c r="F22" s="99"/>
    </row>
    <row r="23" spans="1:6" x14ac:dyDescent="0.2">
      <c r="A23" s="448">
        <v>3</v>
      </c>
      <c r="B23" s="6" t="s">
        <v>1254</v>
      </c>
      <c r="C23" s="199"/>
      <c r="D23" s="199"/>
      <c r="E23" s="257"/>
      <c r="F23" s="99"/>
    </row>
    <row r="24" spans="1:6" x14ac:dyDescent="0.2">
      <c r="A24" s="448"/>
      <c r="B24" s="221"/>
      <c r="C24" s="246"/>
      <c r="D24" s="246"/>
      <c r="E24" s="257"/>
      <c r="F24" s="99"/>
    </row>
    <row r="25" spans="1:6" x14ac:dyDescent="0.2">
      <c r="A25" s="448"/>
      <c r="D25" s="224" t="s">
        <v>1146</v>
      </c>
      <c r="E25" s="224" t="s">
        <v>1146</v>
      </c>
      <c r="F25" s="99"/>
    </row>
    <row r="26" spans="1:6" x14ac:dyDescent="0.2">
      <c r="A26" s="448"/>
      <c r="D26" s="199"/>
      <c r="E26" s="199"/>
      <c r="F26" s="99"/>
    </row>
    <row r="27" spans="1:6" x14ac:dyDescent="0.2">
      <c r="A27" s="448"/>
      <c r="B27" s="99" t="s">
        <v>998</v>
      </c>
      <c r="D27" s="237">
        <v>1448745.31</v>
      </c>
      <c r="E27" s="237">
        <v>612074</v>
      </c>
      <c r="F27" s="99"/>
    </row>
    <row r="28" spans="1:6" x14ac:dyDescent="0.2">
      <c r="A28" s="448"/>
      <c r="B28" s="99" t="s">
        <v>635</v>
      </c>
      <c r="D28" s="237">
        <v>0</v>
      </c>
      <c r="E28" s="237">
        <v>0</v>
      </c>
      <c r="F28" s="99"/>
    </row>
    <row r="29" spans="1:6" x14ac:dyDescent="0.2">
      <c r="A29" s="448"/>
      <c r="B29" s="99" t="s">
        <v>999</v>
      </c>
      <c r="D29" s="237">
        <v>6380</v>
      </c>
      <c r="E29" s="237">
        <v>44976</v>
      </c>
      <c r="F29" s="99"/>
    </row>
    <row r="30" spans="1:6" x14ac:dyDescent="0.2">
      <c r="A30" s="448"/>
      <c r="B30" s="99" t="s">
        <v>565</v>
      </c>
      <c r="D30" s="237">
        <v>282016</v>
      </c>
      <c r="E30" s="237">
        <v>149679</v>
      </c>
      <c r="F30" s="99"/>
    </row>
    <row r="31" spans="1:6" hidden="1" x14ac:dyDescent="0.2">
      <c r="A31" s="448"/>
      <c r="E31" s="237">
        <v>0</v>
      </c>
      <c r="F31" s="99"/>
    </row>
    <row r="32" spans="1:6" ht="13.5" thickBot="1" x14ac:dyDescent="0.25">
      <c r="A32" s="448"/>
      <c r="B32" s="221" t="s">
        <v>613</v>
      </c>
      <c r="D32" s="153">
        <v>1737141.31</v>
      </c>
      <c r="E32" s="153">
        <v>806729</v>
      </c>
      <c r="F32" s="99"/>
    </row>
    <row r="33" spans="1:19" ht="13.5" thickTop="1" x14ac:dyDescent="0.2">
      <c r="A33" s="448"/>
      <c r="B33" s="221"/>
      <c r="C33" s="199"/>
      <c r="D33" s="199"/>
      <c r="E33" s="257"/>
      <c r="F33" s="99"/>
    </row>
    <row r="34" spans="1:19" x14ac:dyDescent="0.2">
      <c r="A34" s="448"/>
      <c r="B34" s="99" t="s">
        <v>997</v>
      </c>
      <c r="C34" s="199"/>
      <c r="D34" s="199"/>
      <c r="E34" s="257"/>
      <c r="F34" s="99"/>
      <c r="R34" s="99">
        <v>11</v>
      </c>
      <c r="S34" s="99" t="s">
        <v>404</v>
      </c>
    </row>
    <row r="35" spans="1:19" x14ac:dyDescent="0.2">
      <c r="A35" s="448"/>
      <c r="B35" s="221"/>
      <c r="C35" s="199"/>
      <c r="D35" s="199"/>
      <c r="E35" s="257"/>
      <c r="F35" s="99"/>
    </row>
    <row r="36" spans="1:19" x14ac:dyDescent="0.2">
      <c r="A36" s="448"/>
      <c r="B36" s="221" t="s">
        <v>1264</v>
      </c>
      <c r="C36" s="448"/>
      <c r="D36" s="448"/>
      <c r="E36" s="253"/>
      <c r="F36" s="99"/>
    </row>
    <row r="37" spans="1:19" x14ac:dyDescent="0.2">
      <c r="A37" s="448"/>
      <c r="B37" s="99" t="s">
        <v>345</v>
      </c>
      <c r="D37" s="261">
        <v>213033</v>
      </c>
      <c r="E37" s="262">
        <v>102928</v>
      </c>
    </row>
    <row r="38" spans="1:19" x14ac:dyDescent="0.2">
      <c r="A38" s="448"/>
      <c r="B38" s="99" t="s">
        <v>346</v>
      </c>
      <c r="D38" s="261">
        <v>75959</v>
      </c>
      <c r="E38" s="262">
        <v>33219</v>
      </c>
    </row>
    <row r="39" spans="1:19" x14ac:dyDescent="0.2">
      <c r="A39" s="448"/>
      <c r="B39" s="99" t="s">
        <v>347</v>
      </c>
      <c r="D39" s="261">
        <v>77081</v>
      </c>
      <c r="E39" s="262">
        <v>40715</v>
      </c>
    </row>
    <row r="40" spans="1:19" x14ac:dyDescent="0.2">
      <c r="A40" s="448"/>
      <c r="B40" s="99" t="s">
        <v>348</v>
      </c>
      <c r="D40" s="261">
        <v>68117</v>
      </c>
      <c r="E40" s="262">
        <v>5003</v>
      </c>
    </row>
    <row r="41" spans="1:19" x14ac:dyDescent="0.2">
      <c r="A41" s="448"/>
      <c r="B41" s="99" t="s">
        <v>630</v>
      </c>
      <c r="D41" s="261">
        <v>73404.31</v>
      </c>
      <c r="E41" s="262">
        <v>26352</v>
      </c>
    </row>
    <row r="42" spans="1:19" x14ac:dyDescent="0.2">
      <c r="A42" s="448"/>
      <c r="B42" s="99" t="s">
        <v>631</v>
      </c>
      <c r="D42" s="261">
        <v>1897537</v>
      </c>
      <c r="E42" s="262">
        <v>2384</v>
      </c>
    </row>
    <row r="43" spans="1:19" x14ac:dyDescent="0.2">
      <c r="A43" s="448"/>
      <c r="B43" s="263" t="s">
        <v>1001</v>
      </c>
      <c r="C43" s="263"/>
      <c r="D43" s="261">
        <v>0</v>
      </c>
      <c r="E43" s="262">
        <v>1174819</v>
      </c>
    </row>
    <row r="44" spans="1:19" x14ac:dyDescent="0.2">
      <c r="A44" s="448"/>
      <c r="B44" s="263" t="s">
        <v>1002</v>
      </c>
      <c r="C44" s="263"/>
      <c r="D44" s="261">
        <v>-956386</v>
      </c>
      <c r="E44" s="262">
        <v>-773344</v>
      </c>
      <c r="F44" s="99"/>
      <c r="G44" s="262"/>
    </row>
    <row r="45" spans="1:19" ht="37.5" customHeight="1" thickBot="1" x14ac:dyDescent="0.25">
      <c r="A45" s="448"/>
      <c r="B45" s="221" t="s">
        <v>170</v>
      </c>
      <c r="C45" s="221"/>
      <c r="D45" s="153">
        <v>1448745.31</v>
      </c>
      <c r="E45" s="153">
        <v>612076</v>
      </c>
      <c r="F45" s="99"/>
    </row>
    <row r="46" spans="1:19" ht="37.5" customHeight="1" thickTop="1" x14ac:dyDescent="0.2">
      <c r="A46" s="537"/>
      <c r="B46" s="221"/>
      <c r="C46" s="576"/>
      <c r="D46" s="199"/>
      <c r="E46" s="199"/>
      <c r="F46" s="99"/>
    </row>
    <row r="47" spans="1:19" x14ac:dyDescent="0.2">
      <c r="A47" s="448"/>
      <c r="B47" s="221"/>
      <c r="C47" s="247"/>
      <c r="D47" s="247"/>
      <c r="E47" s="253"/>
      <c r="F47" s="99"/>
    </row>
    <row r="48" spans="1:19" hidden="1" x14ac:dyDescent="0.2">
      <c r="A48" s="448"/>
      <c r="B48" s="245" t="s">
        <v>351</v>
      </c>
      <c r="C48" s="261"/>
      <c r="D48" s="261"/>
      <c r="E48" s="253"/>
      <c r="F48" s="99"/>
    </row>
    <row r="49" spans="1:6" hidden="1" x14ac:dyDescent="0.2">
      <c r="A49" s="448"/>
      <c r="B49" s="99" t="s">
        <v>352</v>
      </c>
      <c r="C49" s="261"/>
      <c r="D49" s="261"/>
      <c r="E49" s="253"/>
      <c r="F49" s="99"/>
    </row>
    <row r="50" spans="1:6" hidden="1" x14ac:dyDescent="0.2">
      <c r="A50" s="448"/>
      <c r="B50" s="99" t="s">
        <v>346</v>
      </c>
      <c r="C50" s="261"/>
      <c r="D50" s="261"/>
      <c r="E50" s="253"/>
      <c r="F50" s="99"/>
    </row>
    <row r="51" spans="1:6" hidden="1" x14ac:dyDescent="0.2">
      <c r="A51" s="448"/>
      <c r="B51" s="99" t="s">
        <v>353</v>
      </c>
      <c r="C51" s="261"/>
      <c r="D51" s="261"/>
      <c r="E51" s="253"/>
      <c r="F51" s="99"/>
    </row>
    <row r="52" spans="1:6" hidden="1" x14ac:dyDescent="0.2">
      <c r="A52" s="448"/>
      <c r="B52" s="99" t="s">
        <v>354</v>
      </c>
      <c r="C52" s="261"/>
      <c r="D52" s="261"/>
      <c r="E52" s="253"/>
      <c r="F52" s="99"/>
    </row>
    <row r="53" spans="1:6" hidden="1" x14ac:dyDescent="0.2">
      <c r="A53" s="448"/>
      <c r="B53" s="99" t="s">
        <v>355</v>
      </c>
      <c r="C53" s="261"/>
      <c r="D53" s="261"/>
      <c r="E53" s="253"/>
      <c r="F53" s="99"/>
    </row>
    <row r="54" spans="1:6" hidden="1" x14ac:dyDescent="0.2">
      <c r="A54" s="448"/>
      <c r="B54" s="263" t="s">
        <v>350</v>
      </c>
      <c r="C54" s="261"/>
      <c r="D54" s="261"/>
      <c r="E54" s="253"/>
      <c r="F54" s="99"/>
    </row>
    <row r="55" spans="1:6" ht="13.5" hidden="1" thickBot="1" x14ac:dyDescent="0.25">
      <c r="A55" s="448"/>
      <c r="B55" s="221" t="s">
        <v>170</v>
      </c>
      <c r="D55" s="153">
        <v>0</v>
      </c>
      <c r="E55" s="153">
        <v>0</v>
      </c>
      <c r="F55" s="99"/>
    </row>
    <row r="56" spans="1:6" ht="13.5" hidden="1" thickTop="1" x14ac:dyDescent="0.2">
      <c r="A56" s="448"/>
      <c r="F56" s="99"/>
    </row>
    <row r="57" spans="1:6" ht="38.25" x14ac:dyDescent="0.2">
      <c r="A57" s="448"/>
      <c r="B57" s="248" t="s">
        <v>356</v>
      </c>
      <c r="D57" s="243" t="s">
        <v>357</v>
      </c>
      <c r="E57" s="243" t="s">
        <v>358</v>
      </c>
      <c r="F57" s="99"/>
    </row>
    <row r="58" spans="1:6" x14ac:dyDescent="0.2">
      <c r="A58" s="448"/>
      <c r="F58" s="99"/>
    </row>
    <row r="59" spans="1:6" x14ac:dyDescent="0.2">
      <c r="A59" s="448"/>
      <c r="D59" s="261"/>
      <c r="E59" s="261"/>
      <c r="F59" s="99"/>
    </row>
    <row r="60" spans="1:6" x14ac:dyDescent="0.2">
      <c r="A60" s="448"/>
      <c r="B60" s="221"/>
      <c r="D60" s="448" t="s">
        <v>1146</v>
      </c>
      <c r="E60" s="448" t="s">
        <v>1146</v>
      </c>
      <c r="F60" s="99"/>
    </row>
    <row r="61" spans="1:6" x14ac:dyDescent="0.2">
      <c r="A61" s="448"/>
      <c r="B61" s="221" t="s">
        <v>1180</v>
      </c>
      <c r="D61" s="244"/>
      <c r="E61" s="244"/>
      <c r="F61" s="99"/>
    </row>
    <row r="62" spans="1:6" x14ac:dyDescent="0.2">
      <c r="A62" s="448"/>
      <c r="B62" s="99" t="s">
        <v>352</v>
      </c>
      <c r="D62" s="261">
        <v>23427.37</v>
      </c>
      <c r="E62" s="261">
        <v>189605.62999999998</v>
      </c>
      <c r="F62" s="99"/>
    </row>
    <row r="63" spans="1:6" x14ac:dyDescent="0.2">
      <c r="A63" s="448"/>
      <c r="B63" s="99" t="s">
        <v>346</v>
      </c>
      <c r="D63" s="261">
        <v>0</v>
      </c>
      <c r="E63" s="261">
        <v>75958.850000000006</v>
      </c>
      <c r="F63" s="99"/>
    </row>
    <row r="64" spans="1:6" x14ac:dyDescent="0.2">
      <c r="A64" s="448"/>
      <c r="B64" s="99" t="s">
        <v>347</v>
      </c>
      <c r="D64" s="261">
        <v>0</v>
      </c>
      <c r="E64" s="261">
        <v>77080.88</v>
      </c>
      <c r="F64" s="99"/>
    </row>
    <row r="65" spans="1:8" x14ac:dyDescent="0.2">
      <c r="A65" s="448"/>
      <c r="B65" s="99" t="s">
        <v>348</v>
      </c>
      <c r="D65" s="261">
        <v>0</v>
      </c>
      <c r="E65" s="261">
        <v>68116.92</v>
      </c>
      <c r="F65" s="99"/>
    </row>
    <row r="66" spans="1:8" x14ac:dyDescent="0.2">
      <c r="A66" s="448"/>
      <c r="B66" s="99" t="s">
        <v>349</v>
      </c>
      <c r="D66" s="261">
        <v>800</v>
      </c>
      <c r="E66" s="261">
        <v>1970141.1099999999</v>
      </c>
      <c r="F66" s="99"/>
    </row>
    <row r="67" spans="1:8" x14ac:dyDescent="0.2">
      <c r="A67" s="448"/>
      <c r="B67" s="263" t="s">
        <v>359</v>
      </c>
      <c r="D67" s="264"/>
      <c r="E67" s="264"/>
      <c r="F67" s="99"/>
    </row>
    <row r="68" spans="1:8" x14ac:dyDescent="0.2">
      <c r="A68" s="448"/>
      <c r="B68" s="99" t="s">
        <v>591</v>
      </c>
      <c r="D68" s="241">
        <v>24227.37</v>
      </c>
      <c r="E68" s="241">
        <v>2380903.3899999997</v>
      </c>
      <c r="F68" s="99"/>
    </row>
    <row r="69" spans="1:8" x14ac:dyDescent="0.2">
      <c r="A69" s="448"/>
      <c r="B69" s="99" t="s">
        <v>306</v>
      </c>
      <c r="D69" s="244">
        <v>0</v>
      </c>
      <c r="E69" s="244">
        <v>-956386</v>
      </c>
      <c r="F69" s="99"/>
    </row>
    <row r="70" spans="1:8" ht="13.5" thickBot="1" x14ac:dyDescent="0.25">
      <c r="A70" s="448"/>
      <c r="B70" s="221" t="s">
        <v>360</v>
      </c>
      <c r="D70" s="249">
        <v>24227.37</v>
      </c>
      <c r="E70" s="249">
        <v>1424517.3899999997</v>
      </c>
      <c r="F70" s="99"/>
    </row>
    <row r="71" spans="1:8" ht="13.5" thickTop="1" x14ac:dyDescent="0.2">
      <c r="A71" s="448"/>
      <c r="B71" s="221"/>
      <c r="D71" s="247"/>
      <c r="E71" s="247"/>
      <c r="F71" s="99"/>
    </row>
    <row r="72" spans="1:8" x14ac:dyDescent="0.2">
      <c r="A72" s="448"/>
      <c r="B72" s="221"/>
      <c r="D72" s="247"/>
      <c r="E72" s="247"/>
      <c r="F72" s="99"/>
    </row>
    <row r="73" spans="1:8" x14ac:dyDescent="0.2">
      <c r="A73" s="448"/>
      <c r="D73" s="448" t="s">
        <v>1146</v>
      </c>
      <c r="E73" s="448" t="s">
        <v>1146</v>
      </c>
      <c r="F73" s="99"/>
    </row>
    <row r="74" spans="1:8" x14ac:dyDescent="0.2">
      <c r="A74" s="448"/>
      <c r="B74" s="221" t="s">
        <v>1026</v>
      </c>
      <c r="F74" s="99"/>
    </row>
    <row r="75" spans="1:8" x14ac:dyDescent="0.2">
      <c r="A75" s="448"/>
      <c r="B75" s="99" t="s">
        <v>352</v>
      </c>
      <c r="D75" s="261">
        <v>9135</v>
      </c>
      <c r="E75" s="261">
        <v>93794</v>
      </c>
      <c r="F75" s="99"/>
    </row>
    <row r="76" spans="1:8" x14ac:dyDescent="0.2">
      <c r="A76" s="448"/>
      <c r="B76" s="99" t="s">
        <v>346</v>
      </c>
      <c r="D76" s="261">
        <v>2173</v>
      </c>
      <c r="E76" s="261">
        <v>31261</v>
      </c>
      <c r="F76" s="99"/>
    </row>
    <row r="77" spans="1:8" x14ac:dyDescent="0.2">
      <c r="A77" s="448"/>
      <c r="B77" s="99" t="s">
        <v>347</v>
      </c>
      <c r="D77" s="261">
        <v>13760</v>
      </c>
      <c r="E77" s="261">
        <v>26955</v>
      </c>
      <c r="F77" s="99"/>
    </row>
    <row r="78" spans="1:8" x14ac:dyDescent="0.2">
      <c r="A78" s="448"/>
      <c r="B78" s="99" t="s">
        <v>348</v>
      </c>
      <c r="D78" s="261">
        <v>3169</v>
      </c>
      <c r="E78" s="261">
        <v>1833</v>
      </c>
      <c r="F78" s="99"/>
    </row>
    <row r="79" spans="1:8" x14ac:dyDescent="0.2">
      <c r="A79" s="448"/>
      <c r="B79" s="99" t="s">
        <v>630</v>
      </c>
      <c r="D79" s="261"/>
      <c r="E79" s="261">
        <v>26353</v>
      </c>
      <c r="F79" s="99"/>
    </row>
    <row r="80" spans="1:8" x14ac:dyDescent="0.2">
      <c r="A80" s="448"/>
      <c r="B80" s="99" t="s">
        <v>631</v>
      </c>
      <c r="D80" s="261"/>
      <c r="E80" s="261">
        <v>2384</v>
      </c>
      <c r="F80" s="99"/>
      <c r="H80" s="261"/>
    </row>
    <row r="81" spans="1:8" x14ac:dyDescent="0.2">
      <c r="A81" s="448"/>
      <c r="B81" s="263" t="s">
        <v>1000</v>
      </c>
      <c r="D81" s="261">
        <v>2927</v>
      </c>
      <c r="E81" s="261">
        <v>1171891</v>
      </c>
      <c r="F81" s="99"/>
      <c r="H81" s="261"/>
    </row>
    <row r="82" spans="1:8" x14ac:dyDescent="0.2">
      <c r="A82" s="448"/>
      <c r="B82" s="99" t="s">
        <v>306</v>
      </c>
      <c r="D82" s="244"/>
      <c r="E82" s="244">
        <v>-773344</v>
      </c>
      <c r="F82" s="257"/>
    </row>
    <row r="83" spans="1:8" ht="13.5" thickBot="1" x14ac:dyDescent="0.25">
      <c r="A83" s="448"/>
      <c r="B83" s="221" t="s">
        <v>360</v>
      </c>
      <c r="D83" s="249">
        <v>31164</v>
      </c>
      <c r="E83" s="249">
        <v>581127</v>
      </c>
    </row>
    <row r="84" spans="1:8" ht="13.5" thickTop="1" x14ac:dyDescent="0.2">
      <c r="A84" s="448"/>
      <c r="B84" s="221"/>
      <c r="C84" s="247"/>
      <c r="D84" s="247"/>
      <c r="E84" s="257"/>
      <c r="F84" s="257"/>
    </row>
    <row r="85" spans="1:8" hidden="1" x14ac:dyDescent="0.2">
      <c r="A85" s="448"/>
      <c r="C85" s="448"/>
      <c r="D85" s="448"/>
      <c r="E85" s="255" t="s">
        <v>24</v>
      </c>
      <c r="F85" s="255" t="s">
        <v>24</v>
      </c>
    </row>
    <row r="86" spans="1:8" hidden="1" x14ac:dyDescent="0.2">
      <c r="A86" s="448"/>
      <c r="B86" s="245" t="s">
        <v>307</v>
      </c>
      <c r="C86" s="448"/>
      <c r="D86" s="448"/>
      <c r="E86" s="255"/>
      <c r="F86" s="257"/>
    </row>
    <row r="87" spans="1:8" hidden="1" x14ac:dyDescent="0.2">
      <c r="A87" s="448"/>
      <c r="B87" s="221"/>
      <c r="C87" s="242"/>
      <c r="D87" s="242"/>
      <c r="E87" s="257"/>
      <c r="F87" s="257"/>
    </row>
    <row r="88" spans="1:8" hidden="1" x14ac:dyDescent="0.2">
      <c r="A88" s="448"/>
      <c r="B88" s="99" t="s">
        <v>361</v>
      </c>
      <c r="C88" s="244">
        <f>D92</f>
        <v>10867937</v>
      </c>
      <c r="D88" s="244">
        <v>90201</v>
      </c>
      <c r="E88" s="257"/>
      <c r="F88" s="257"/>
    </row>
    <row r="89" spans="1:8" hidden="1" x14ac:dyDescent="0.2">
      <c r="A89" s="448"/>
      <c r="B89" s="99" t="s">
        <v>362</v>
      </c>
      <c r="C89" s="244">
        <v>715018</v>
      </c>
      <c r="D89" s="244">
        <v>10777736</v>
      </c>
      <c r="E89" s="257"/>
      <c r="F89" s="257"/>
    </row>
    <row r="90" spans="1:8" hidden="1" x14ac:dyDescent="0.2">
      <c r="A90" s="448"/>
      <c r="B90" s="99" t="s">
        <v>308</v>
      </c>
      <c r="C90" s="244">
        <v>0</v>
      </c>
      <c r="D90" s="244">
        <v>0</v>
      </c>
      <c r="E90" s="257"/>
      <c r="F90" s="257"/>
    </row>
    <row r="91" spans="1:8" hidden="1" x14ac:dyDescent="0.2">
      <c r="A91" s="448"/>
      <c r="B91" s="99" t="s">
        <v>363</v>
      </c>
      <c r="C91" s="244">
        <v>0</v>
      </c>
      <c r="D91" s="244">
        <v>0</v>
      </c>
      <c r="E91" s="257"/>
      <c r="F91" s="257"/>
    </row>
    <row r="92" spans="1:8" ht="13.5" hidden="1" thickBot="1" x14ac:dyDescent="0.25">
      <c r="A92" s="448"/>
      <c r="B92" s="221" t="s">
        <v>74</v>
      </c>
      <c r="C92" s="153">
        <f>SUM(C88:C91)</f>
        <v>11582955</v>
      </c>
      <c r="D92" s="153">
        <v>10867937</v>
      </c>
      <c r="E92" s="257"/>
      <c r="F92" s="257"/>
    </row>
    <row r="93" spans="1:8" hidden="1" x14ac:dyDescent="0.2">
      <c r="D93" s="242"/>
      <c r="E93" s="242"/>
      <c r="F93" s="255" t="s">
        <v>24</v>
      </c>
    </row>
    <row r="94" spans="1:8" hidden="1" x14ac:dyDescent="0.2">
      <c r="D94" s="242"/>
      <c r="E94" s="242"/>
      <c r="F94" s="257"/>
    </row>
    <row r="95" spans="1:8" hidden="1" x14ac:dyDescent="0.2">
      <c r="C95" s="242"/>
      <c r="D95" s="244"/>
      <c r="E95" s="244"/>
      <c r="F95" s="257"/>
    </row>
    <row r="96" spans="1:8" hidden="1" x14ac:dyDescent="0.2">
      <c r="B96" s="245" t="s">
        <v>554</v>
      </c>
      <c r="C96" s="242"/>
      <c r="D96" s="244"/>
      <c r="E96" s="244"/>
      <c r="F96" s="257"/>
    </row>
    <row r="97" spans="2:6" hidden="1" x14ac:dyDescent="0.2">
      <c r="C97" s="242"/>
      <c r="D97" s="244"/>
      <c r="E97" s="244"/>
      <c r="F97" s="257"/>
    </row>
    <row r="98" spans="2:6" ht="38.25" hidden="1" x14ac:dyDescent="0.2">
      <c r="B98" s="279" t="s">
        <v>945</v>
      </c>
      <c r="C98" s="242"/>
      <c r="D98" s="244"/>
      <c r="E98" s="244"/>
      <c r="F98" s="257"/>
    </row>
    <row r="99" spans="2:6" hidden="1" x14ac:dyDescent="0.2">
      <c r="B99" s="265" t="s">
        <v>555</v>
      </c>
      <c r="C99" s="242"/>
      <c r="D99" s="244"/>
      <c r="E99" s="244"/>
      <c r="F99" s="257"/>
    </row>
    <row r="100" spans="2:6" hidden="1" x14ac:dyDescent="0.2">
      <c r="B100" s="279" t="s">
        <v>559</v>
      </c>
      <c r="C100" s="242"/>
      <c r="D100" s="244"/>
      <c r="E100" s="244"/>
      <c r="F100" s="257"/>
    </row>
    <row r="101" spans="2:6" hidden="1" x14ac:dyDescent="0.2">
      <c r="B101" s="279" t="s">
        <v>560</v>
      </c>
      <c r="C101" s="242"/>
      <c r="D101" s="244"/>
      <c r="E101" s="244"/>
      <c r="F101" s="257"/>
    </row>
    <row r="102" spans="2:6" hidden="1" x14ac:dyDescent="0.2">
      <c r="B102" s="279" t="s">
        <v>561</v>
      </c>
      <c r="C102" s="242"/>
      <c r="D102" s="244"/>
      <c r="E102" s="244"/>
      <c r="F102" s="257"/>
    </row>
    <row r="103" spans="2:6" hidden="1" x14ac:dyDescent="0.2">
      <c r="C103" s="242"/>
      <c r="D103" s="244"/>
      <c r="E103" s="244"/>
      <c r="F103" s="257"/>
    </row>
    <row r="104" spans="2:6" hidden="1" x14ac:dyDescent="0.2">
      <c r="B104" s="245" t="s">
        <v>556</v>
      </c>
      <c r="C104" s="242"/>
      <c r="D104" s="244"/>
      <c r="E104" s="244"/>
      <c r="F104" s="255" t="s">
        <v>389</v>
      </c>
    </row>
    <row r="105" spans="2:6" hidden="1" x14ac:dyDescent="0.2">
      <c r="C105" s="242"/>
      <c r="D105" s="244"/>
      <c r="E105" s="244"/>
      <c r="F105" s="257"/>
    </row>
    <row r="106" spans="2:6" ht="25.5" hidden="1" x14ac:dyDescent="0.2">
      <c r="B106" s="279" t="s">
        <v>557</v>
      </c>
      <c r="C106" s="242"/>
      <c r="D106" s="244"/>
      <c r="E106" s="244"/>
      <c r="F106" s="257"/>
    </row>
    <row r="107" spans="2:6" hidden="1" x14ac:dyDescent="0.2">
      <c r="B107" s="279" t="s">
        <v>558</v>
      </c>
      <c r="C107" s="242"/>
      <c r="D107" s="244"/>
      <c r="E107" s="244"/>
      <c r="F107" s="257"/>
    </row>
    <row r="108" spans="2:6" hidden="1" x14ac:dyDescent="0.2">
      <c r="B108" s="279" t="s">
        <v>564</v>
      </c>
      <c r="C108" s="242"/>
      <c r="D108" s="244"/>
      <c r="E108" s="244"/>
      <c r="F108" s="257"/>
    </row>
    <row r="109" spans="2:6" hidden="1" x14ac:dyDescent="0.2">
      <c r="B109" s="279" t="s">
        <v>562</v>
      </c>
      <c r="C109" s="242"/>
      <c r="D109" s="244"/>
      <c r="E109" s="244"/>
      <c r="F109" s="257"/>
    </row>
    <row r="110" spans="2:6" hidden="1" x14ac:dyDescent="0.2">
      <c r="B110" s="279" t="s">
        <v>563</v>
      </c>
      <c r="C110" s="242"/>
      <c r="D110" s="244"/>
      <c r="E110" s="244"/>
      <c r="F110" s="257"/>
    </row>
    <row r="111" spans="2:6" hidden="1" x14ac:dyDescent="0.2">
      <c r="B111" s="279"/>
      <c r="C111" s="242"/>
      <c r="D111" s="244"/>
      <c r="E111" s="244"/>
      <c r="F111" s="257"/>
    </row>
    <row r="112" spans="2:6" ht="25.5" hidden="1" x14ac:dyDescent="0.2">
      <c r="B112" s="279" t="s">
        <v>459</v>
      </c>
      <c r="C112" s="242"/>
      <c r="F112" s="257"/>
    </row>
    <row r="113" spans="1:6" hidden="1" x14ac:dyDescent="0.2">
      <c r="C113" s="242"/>
      <c r="D113" s="303"/>
      <c r="E113" s="303"/>
      <c r="F113" s="257"/>
    </row>
    <row r="114" spans="1:6" hidden="1" x14ac:dyDescent="0.2">
      <c r="C114" s="242"/>
      <c r="D114" s="303"/>
      <c r="E114" s="303"/>
      <c r="F114" s="257"/>
    </row>
    <row r="115" spans="1:6" hidden="1" x14ac:dyDescent="0.2">
      <c r="A115" s="303" t="e">
        <f>#REF!+1</f>
        <v>#REF!</v>
      </c>
      <c r="B115" s="221" t="s">
        <v>13</v>
      </c>
      <c r="C115" s="242"/>
      <c r="D115" s="303"/>
      <c r="E115" s="303"/>
      <c r="F115" s="255" t="s">
        <v>389</v>
      </c>
    </row>
    <row r="116" spans="1:6" hidden="1" x14ac:dyDescent="0.2">
      <c r="B116" s="221"/>
      <c r="C116" s="242"/>
      <c r="D116" s="242"/>
      <c r="E116" s="242"/>
    </row>
    <row r="117" spans="1:6" hidden="1" x14ac:dyDescent="0.2">
      <c r="B117" s="99" t="s">
        <v>364</v>
      </c>
      <c r="C117" s="242"/>
      <c r="D117" s="244" t="e">
        <v>#REF!</v>
      </c>
      <c r="E117" s="244" t="e">
        <v>#REF!</v>
      </c>
    </row>
    <row r="118" spans="1:6" hidden="1" x14ac:dyDescent="0.2">
      <c r="B118" s="99" t="s">
        <v>624</v>
      </c>
      <c r="C118" s="242"/>
      <c r="D118" s="244" t="e">
        <v>#REF!</v>
      </c>
      <c r="E118" s="244" t="e">
        <v>#REF!</v>
      </c>
    </row>
    <row r="119" spans="1:6" hidden="1" x14ac:dyDescent="0.2">
      <c r="B119" s="99" t="s">
        <v>305</v>
      </c>
      <c r="D119" s="244" t="e">
        <v>#REF!</v>
      </c>
      <c r="E119" s="244" t="e">
        <v>#REF!</v>
      </c>
      <c r="F119" s="255" t="s">
        <v>389</v>
      </c>
    </row>
    <row r="120" spans="1:6" hidden="1" x14ac:dyDescent="0.2">
      <c r="B120" s="99" t="s">
        <v>365</v>
      </c>
      <c r="D120" s="244" t="e">
        <v>#REF!</v>
      </c>
      <c r="E120" s="244" t="e">
        <v>#REF!</v>
      </c>
    </row>
    <row r="121" spans="1:6" hidden="1" x14ac:dyDescent="0.2">
      <c r="B121" s="99" t="s">
        <v>946</v>
      </c>
      <c r="C121" s="266" t="s">
        <v>104</v>
      </c>
      <c r="D121" s="244" t="e">
        <v>#REF!</v>
      </c>
      <c r="E121" s="244" t="e">
        <v>#REF!</v>
      </c>
      <c r="F121" s="257"/>
    </row>
    <row r="122" spans="1:6" hidden="1" x14ac:dyDescent="0.2">
      <c r="B122" s="99" t="s">
        <v>565</v>
      </c>
      <c r="D122" s="244" t="e">
        <v>#REF!</v>
      </c>
      <c r="E122" s="244" t="e">
        <v>#REF!</v>
      </c>
      <c r="F122" s="257"/>
    </row>
    <row r="123" spans="1:6" hidden="1" x14ac:dyDescent="0.2">
      <c r="B123" s="99" t="s">
        <v>41</v>
      </c>
      <c r="D123" s="244" t="e">
        <v>#REF!</v>
      </c>
      <c r="E123" s="244" t="e">
        <v>#REF!</v>
      </c>
      <c r="F123" s="257"/>
    </row>
    <row r="124" spans="1:6" ht="13.5" hidden="1" thickBot="1" x14ac:dyDescent="0.25">
      <c r="B124" s="221" t="s">
        <v>366</v>
      </c>
      <c r="C124" s="221"/>
      <c r="D124" s="153" t="e">
        <v>#REF!</v>
      </c>
      <c r="E124" s="153" t="e">
        <v>#REF!</v>
      </c>
      <c r="F124" s="255" t="s">
        <v>388</v>
      </c>
    </row>
    <row r="125" spans="1:6" x14ac:dyDescent="0.2">
      <c r="B125" s="130"/>
      <c r="C125" s="221"/>
      <c r="D125" s="250"/>
      <c r="E125" s="250"/>
      <c r="F125" s="255"/>
    </row>
    <row r="126" spans="1:6" x14ac:dyDescent="0.2">
      <c r="B126" s="130"/>
      <c r="C126" s="221"/>
      <c r="D126" s="303"/>
      <c r="E126" s="303"/>
      <c r="F126" s="267"/>
    </row>
    <row r="127" spans="1:6" hidden="1" x14ac:dyDescent="0.2">
      <c r="A127" s="303">
        <f>A23+1</f>
        <v>4</v>
      </c>
      <c r="B127" s="130" t="s">
        <v>304</v>
      </c>
      <c r="D127" s="303"/>
      <c r="E127" s="303"/>
      <c r="F127" s="267"/>
    </row>
    <row r="128" spans="1:6" hidden="1" x14ac:dyDescent="0.2">
      <c r="B128" s="138"/>
      <c r="D128" s="242"/>
      <c r="E128" s="242"/>
      <c r="F128" s="267"/>
    </row>
    <row r="129" spans="1:20" ht="13.5" hidden="1" thickBot="1" x14ac:dyDescent="0.25">
      <c r="B129" s="138" t="s">
        <v>539</v>
      </c>
      <c r="D129" s="260" t="e">
        <v>#REF!</v>
      </c>
      <c r="E129" s="260" t="e">
        <v>#REF!</v>
      </c>
      <c r="F129" s="267"/>
    </row>
    <row r="130" spans="1:20" ht="13.5" hidden="1" thickTop="1" x14ac:dyDescent="0.2">
      <c r="B130" s="138"/>
      <c r="D130" s="244"/>
      <c r="E130" s="244"/>
      <c r="F130" s="267"/>
    </row>
    <row r="131" spans="1:20" hidden="1" x14ac:dyDescent="0.2">
      <c r="A131" s="303">
        <f>A127</f>
        <v>4</v>
      </c>
      <c r="B131" s="130" t="s">
        <v>15</v>
      </c>
      <c r="C131" s="221"/>
      <c r="D131" s="199"/>
      <c r="E131" s="199"/>
      <c r="F131" s="267"/>
      <c r="S131" s="99">
        <v>12</v>
      </c>
      <c r="T131" s="99" t="s">
        <v>596</v>
      </c>
    </row>
    <row r="132" spans="1:20" hidden="1" x14ac:dyDescent="0.2">
      <c r="B132" s="130"/>
      <c r="C132" s="221"/>
      <c r="D132" s="199"/>
      <c r="E132" s="199"/>
      <c r="F132" s="267"/>
    </row>
    <row r="133" spans="1:20" ht="13.5" hidden="1" thickBot="1" x14ac:dyDescent="0.25">
      <c r="B133" s="138" t="s">
        <v>198</v>
      </c>
      <c r="C133" s="221"/>
      <c r="D133" s="260" t="e">
        <v>#REF!</v>
      </c>
      <c r="E133" s="260" t="e">
        <v>#REF!</v>
      </c>
      <c r="F133" s="267"/>
    </row>
    <row r="134" spans="1:20" x14ac:dyDescent="0.2">
      <c r="B134" s="138"/>
      <c r="C134" s="221"/>
      <c r="D134" s="237"/>
      <c r="E134" s="237"/>
      <c r="F134" s="267"/>
    </row>
    <row r="135" spans="1:20" s="14" customFormat="1" x14ac:dyDescent="0.2">
      <c r="A135" s="538"/>
      <c r="B135" s="138"/>
      <c r="C135" s="138"/>
      <c r="D135" s="568"/>
      <c r="E135" s="568"/>
      <c r="F135" s="105"/>
    </row>
    <row r="136" spans="1:20" s="14" customFormat="1" hidden="1" x14ac:dyDescent="0.2">
      <c r="A136" s="538"/>
      <c r="B136" s="138"/>
      <c r="C136" s="138"/>
      <c r="D136" s="568"/>
      <c r="E136" s="568"/>
      <c r="F136" s="105"/>
    </row>
    <row r="137" spans="1:20" s="14" customFormat="1" hidden="1" x14ac:dyDescent="0.2">
      <c r="A137" s="538">
        <f>A258+1</f>
        <v>1</v>
      </c>
      <c r="B137" s="130" t="s">
        <v>533</v>
      </c>
      <c r="C137" s="138"/>
      <c r="D137" s="268"/>
      <c r="E137" s="268"/>
      <c r="F137" s="107" t="s">
        <v>389</v>
      </c>
    </row>
    <row r="138" spans="1:20" s="14" customFormat="1" hidden="1" x14ac:dyDescent="0.2">
      <c r="A138" s="538"/>
      <c r="B138" s="138"/>
      <c r="C138" s="138"/>
      <c r="D138" s="268"/>
      <c r="E138" s="268"/>
      <c r="F138" s="105"/>
    </row>
    <row r="139" spans="1:20" s="14" customFormat="1" hidden="1" x14ac:dyDescent="0.2">
      <c r="A139" s="538"/>
      <c r="B139" s="138" t="s">
        <v>75</v>
      </c>
      <c r="C139" s="138"/>
      <c r="D139" s="237" t="e">
        <v>#REF!</v>
      </c>
      <c r="E139" s="237" t="e">
        <v>#REF!</v>
      </c>
      <c r="F139" s="105"/>
    </row>
    <row r="140" spans="1:20" s="14" customFormat="1" hidden="1" x14ac:dyDescent="0.2">
      <c r="A140" s="538"/>
      <c r="B140" s="138" t="s">
        <v>144</v>
      </c>
      <c r="C140" s="138"/>
      <c r="D140" s="237" t="e">
        <v>#REF!</v>
      </c>
      <c r="E140" s="237" t="e">
        <v>#REF!</v>
      </c>
      <c r="F140" s="105"/>
    </row>
    <row r="141" spans="1:20" s="14" customFormat="1" hidden="1" x14ac:dyDescent="0.2">
      <c r="A141" s="538"/>
      <c r="B141" s="138"/>
      <c r="C141" s="138"/>
      <c r="D141" s="268"/>
      <c r="E141" s="268"/>
      <c r="F141" s="105"/>
    </row>
    <row r="142" spans="1:20" s="14" customFormat="1" hidden="1" x14ac:dyDescent="0.2">
      <c r="A142" s="538"/>
      <c r="B142" s="130" t="s">
        <v>47</v>
      </c>
      <c r="C142" s="138"/>
      <c r="D142" s="247" t="e">
        <v>#REF!</v>
      </c>
      <c r="E142" s="268" t="e">
        <v>#REF!</v>
      </c>
      <c r="F142" s="105"/>
    </row>
    <row r="143" spans="1:20" s="14" customFormat="1" hidden="1" x14ac:dyDescent="0.2">
      <c r="A143" s="538"/>
      <c r="B143" s="138"/>
      <c r="C143" s="138"/>
      <c r="D143" s="268"/>
      <c r="E143" s="268"/>
      <c r="F143" s="105"/>
    </row>
    <row r="144" spans="1:20" s="14" customFormat="1" ht="38.25" hidden="1" customHeight="1" x14ac:dyDescent="0.2">
      <c r="A144" s="538"/>
      <c r="B144" s="540" t="s">
        <v>316</v>
      </c>
      <c r="C144" s="138"/>
      <c r="D144" s="268"/>
      <c r="E144" s="268"/>
      <c r="F144" s="105"/>
    </row>
    <row r="145" spans="1:6" s="14" customFormat="1" hidden="1" x14ac:dyDescent="0.2">
      <c r="A145" s="538"/>
      <c r="B145" s="138"/>
      <c r="C145" s="138"/>
      <c r="D145" s="268"/>
      <c r="E145" s="268"/>
      <c r="F145" s="105"/>
    </row>
    <row r="146" spans="1:6" s="14" customFormat="1" hidden="1" x14ac:dyDescent="0.2">
      <c r="A146" s="538"/>
      <c r="B146" s="130" t="s">
        <v>76</v>
      </c>
      <c r="C146" s="130"/>
      <c r="D146" s="247"/>
      <c r="E146" s="247"/>
      <c r="F146" s="105"/>
    </row>
    <row r="147" spans="1:6" s="14" customFormat="1" hidden="1" x14ac:dyDescent="0.2">
      <c r="A147" s="538"/>
      <c r="B147" s="138"/>
      <c r="C147" s="138"/>
      <c r="D147" s="268"/>
      <c r="E147" s="268"/>
      <c r="F147" s="105"/>
    </row>
    <row r="148" spans="1:6" s="14" customFormat="1" hidden="1" x14ac:dyDescent="0.2">
      <c r="A148" s="538"/>
      <c r="B148" s="138"/>
      <c r="C148" s="138"/>
      <c r="D148" s="268"/>
      <c r="E148" s="268"/>
      <c r="F148" s="105"/>
    </row>
    <row r="149" spans="1:6" s="14" customFormat="1" hidden="1" x14ac:dyDescent="0.2">
      <c r="A149" s="538">
        <f>A137+1</f>
        <v>2</v>
      </c>
      <c r="B149" s="130" t="s">
        <v>468</v>
      </c>
      <c r="C149" s="138"/>
      <c r="D149" s="237"/>
      <c r="E149" s="237"/>
      <c r="F149" s="107" t="s">
        <v>385</v>
      </c>
    </row>
    <row r="150" spans="1:6" s="14" customFormat="1" hidden="1" x14ac:dyDescent="0.2">
      <c r="A150" s="538"/>
      <c r="B150" s="138"/>
      <c r="C150" s="138"/>
      <c r="D150" s="237"/>
      <c r="E150" s="237"/>
      <c r="F150" s="105"/>
    </row>
    <row r="151" spans="1:6" s="14" customFormat="1" hidden="1" x14ac:dyDescent="0.2">
      <c r="A151" s="538"/>
      <c r="B151" s="138" t="s">
        <v>332</v>
      </c>
      <c r="C151" s="138"/>
      <c r="D151" s="237" t="e">
        <v>#REF!</v>
      </c>
      <c r="E151" s="237" t="e">
        <v>#REF!</v>
      </c>
      <c r="F151" s="105"/>
    </row>
    <row r="152" spans="1:6" s="14" customFormat="1" hidden="1" x14ac:dyDescent="0.2">
      <c r="A152" s="538"/>
      <c r="B152" s="138"/>
      <c r="C152" s="138"/>
      <c r="D152" s="237"/>
      <c r="E152" s="237"/>
      <c r="F152" s="105"/>
    </row>
    <row r="153" spans="1:6" s="14" customFormat="1" ht="25.5" hidden="1" x14ac:dyDescent="0.2">
      <c r="A153" s="538"/>
      <c r="B153" s="540" t="s">
        <v>515</v>
      </c>
      <c r="C153" s="138"/>
      <c r="D153" s="237"/>
      <c r="E153" s="237"/>
      <c r="F153" s="105"/>
    </row>
    <row r="154" spans="1:6" s="14" customFormat="1" hidden="1" x14ac:dyDescent="0.2">
      <c r="A154" s="538"/>
      <c r="B154" s="540"/>
      <c r="C154" s="138"/>
      <c r="D154" s="268"/>
      <c r="E154" s="268"/>
      <c r="F154" s="105"/>
    </row>
    <row r="155" spans="1:6" s="14" customFormat="1" hidden="1" x14ac:dyDescent="0.2">
      <c r="A155" s="538"/>
      <c r="B155" s="540"/>
      <c r="C155" s="138"/>
      <c r="D155" s="268"/>
      <c r="E155" s="268"/>
      <c r="F155" s="105"/>
    </row>
    <row r="156" spans="1:6" s="14" customFormat="1" x14ac:dyDescent="0.2">
      <c r="A156" s="538"/>
      <c r="B156" s="138"/>
      <c r="C156" s="138"/>
      <c r="D156" s="568"/>
      <c r="E156" s="568"/>
      <c r="F156" s="105"/>
    </row>
    <row r="157" spans="1:6" s="14" customFormat="1" hidden="1" x14ac:dyDescent="0.2">
      <c r="A157" s="538"/>
      <c r="B157" s="138"/>
      <c r="C157" s="138"/>
      <c r="D157" s="568"/>
      <c r="E157" s="568"/>
      <c r="F157" s="105"/>
    </row>
    <row r="158" spans="1:6" s="14" customFormat="1" hidden="1" x14ac:dyDescent="0.2">
      <c r="A158" s="538">
        <f>'Note 8 - 36'!A20+1</f>
        <v>9</v>
      </c>
      <c r="B158" s="130" t="s">
        <v>533</v>
      </c>
      <c r="C158" s="138"/>
      <c r="D158" s="268"/>
      <c r="E158" s="268"/>
      <c r="F158" s="107" t="s">
        <v>389</v>
      </c>
    </row>
    <row r="159" spans="1:6" s="14" customFormat="1" hidden="1" x14ac:dyDescent="0.2">
      <c r="A159" s="538"/>
      <c r="B159" s="138"/>
      <c r="C159" s="138"/>
      <c r="D159" s="268"/>
      <c r="E159" s="268"/>
      <c r="F159" s="105"/>
    </row>
    <row r="160" spans="1:6" s="14" customFormat="1" hidden="1" x14ac:dyDescent="0.2">
      <c r="A160" s="538"/>
      <c r="B160" s="138" t="s">
        <v>75</v>
      </c>
      <c r="C160" s="138"/>
      <c r="D160" s="237" t="e">
        <v>#REF!</v>
      </c>
      <c r="E160" s="237" t="e">
        <v>#REF!</v>
      </c>
      <c r="F160" s="105"/>
    </row>
    <row r="161" spans="1:6" s="14" customFormat="1" hidden="1" x14ac:dyDescent="0.2">
      <c r="A161" s="538"/>
      <c r="B161" s="138" t="s">
        <v>144</v>
      </c>
      <c r="C161" s="138"/>
      <c r="D161" s="237" t="e">
        <v>#REF!</v>
      </c>
      <c r="E161" s="237" t="e">
        <v>#REF!</v>
      </c>
      <c r="F161" s="105"/>
    </row>
    <row r="162" spans="1:6" s="14" customFormat="1" hidden="1" x14ac:dyDescent="0.2">
      <c r="A162" s="538"/>
      <c r="B162" s="138"/>
      <c r="C162" s="138"/>
      <c r="D162" s="268"/>
      <c r="E162" s="268"/>
      <c r="F162" s="105"/>
    </row>
    <row r="163" spans="1:6" s="14" customFormat="1" hidden="1" x14ac:dyDescent="0.2">
      <c r="A163" s="538"/>
      <c r="B163" s="130" t="s">
        <v>47</v>
      </c>
      <c r="C163" s="138"/>
      <c r="D163" s="247" t="e">
        <v>#REF!</v>
      </c>
      <c r="E163" s="268" t="e">
        <v>#REF!</v>
      </c>
      <c r="F163" s="105"/>
    </row>
    <row r="164" spans="1:6" s="14" customFormat="1" hidden="1" x14ac:dyDescent="0.2">
      <c r="A164" s="538"/>
      <c r="B164" s="138"/>
      <c r="C164" s="138"/>
      <c r="D164" s="268"/>
      <c r="E164" s="268"/>
      <c r="F164" s="105"/>
    </row>
    <row r="165" spans="1:6" s="14" customFormat="1" ht="26.25" hidden="1" customHeight="1" x14ac:dyDescent="0.2">
      <c r="A165" s="538"/>
      <c r="B165" s="540" t="s">
        <v>316</v>
      </c>
      <c r="C165" s="138"/>
      <c r="D165" s="268"/>
      <c r="E165" s="268"/>
      <c r="F165" s="105"/>
    </row>
    <row r="166" spans="1:6" s="14" customFormat="1" hidden="1" x14ac:dyDescent="0.2">
      <c r="A166" s="538"/>
      <c r="B166" s="138"/>
      <c r="C166" s="138"/>
      <c r="D166" s="268"/>
      <c r="E166" s="268"/>
      <c r="F166" s="105"/>
    </row>
    <row r="167" spans="1:6" s="14" customFormat="1" hidden="1" x14ac:dyDescent="0.2">
      <c r="A167" s="538"/>
      <c r="B167" s="130" t="s">
        <v>76</v>
      </c>
      <c r="C167" s="130"/>
      <c r="D167" s="247"/>
      <c r="E167" s="247"/>
      <c r="F167" s="105"/>
    </row>
    <row r="168" spans="1:6" s="14" customFormat="1" hidden="1" x14ac:dyDescent="0.2">
      <c r="A168" s="538"/>
      <c r="B168" s="138"/>
      <c r="C168" s="138"/>
      <c r="D168" s="268"/>
      <c r="E168" s="268"/>
      <c r="F168" s="105"/>
    </row>
    <row r="169" spans="1:6" s="14" customFormat="1" hidden="1" x14ac:dyDescent="0.2">
      <c r="A169" s="538"/>
      <c r="B169" s="138"/>
      <c r="C169" s="138"/>
      <c r="D169" s="268"/>
      <c r="E169" s="268"/>
      <c r="F169" s="105"/>
    </row>
    <row r="170" spans="1:6" s="14" customFormat="1" hidden="1" x14ac:dyDescent="0.2">
      <c r="A170" s="538">
        <f>A158+1</f>
        <v>10</v>
      </c>
      <c r="B170" s="130" t="s">
        <v>468</v>
      </c>
      <c r="C170" s="138"/>
      <c r="D170" s="237"/>
      <c r="E170" s="237"/>
      <c r="F170" s="107" t="s">
        <v>385</v>
      </c>
    </row>
    <row r="171" spans="1:6" s="14" customFormat="1" hidden="1" x14ac:dyDescent="0.2">
      <c r="A171" s="538"/>
      <c r="B171" s="138"/>
      <c r="C171" s="138"/>
      <c r="D171" s="237"/>
      <c r="E171" s="237"/>
      <c r="F171" s="105"/>
    </row>
    <row r="172" spans="1:6" s="14" customFormat="1" hidden="1" x14ac:dyDescent="0.2">
      <c r="A172" s="538"/>
      <c r="B172" s="138" t="s">
        <v>332</v>
      </c>
      <c r="C172" s="138"/>
      <c r="D172" s="237" t="e">
        <v>#REF!</v>
      </c>
      <c r="E172" s="237" t="e">
        <v>#REF!</v>
      </c>
      <c r="F172" s="105"/>
    </row>
    <row r="173" spans="1:6" s="14" customFormat="1" hidden="1" x14ac:dyDescent="0.2">
      <c r="A173" s="538"/>
      <c r="B173" s="138"/>
      <c r="C173" s="138"/>
      <c r="D173" s="237"/>
      <c r="E173" s="237"/>
      <c r="F173" s="105"/>
    </row>
    <row r="174" spans="1:6" s="14" customFormat="1" ht="25.5" hidden="1" x14ac:dyDescent="0.2">
      <c r="A174" s="538"/>
      <c r="B174" s="540" t="s">
        <v>515</v>
      </c>
      <c r="C174" s="138"/>
      <c r="D174" s="237"/>
      <c r="E174" s="237"/>
      <c r="F174" s="105"/>
    </row>
    <row r="175" spans="1:6" s="14" customFormat="1" hidden="1" x14ac:dyDescent="0.2">
      <c r="A175" s="538"/>
      <c r="B175" s="540"/>
      <c r="C175" s="138"/>
      <c r="D175" s="268"/>
      <c r="E175" s="268"/>
      <c r="F175" s="105"/>
    </row>
    <row r="176" spans="1:6" s="14" customFormat="1" hidden="1" x14ac:dyDescent="0.2">
      <c r="A176" s="538"/>
      <c r="B176" s="540"/>
      <c r="C176" s="138"/>
      <c r="D176" s="268"/>
      <c r="E176" s="268"/>
      <c r="F176" s="105"/>
    </row>
    <row r="177" spans="1:6" s="14" customFormat="1" x14ac:dyDescent="0.2">
      <c r="A177" s="538">
        <v>4</v>
      </c>
      <c r="B177" s="130" t="s">
        <v>14</v>
      </c>
      <c r="C177" s="138"/>
      <c r="D177" s="237"/>
      <c r="E177" s="237"/>
      <c r="F177" s="107" t="s">
        <v>385</v>
      </c>
    </row>
    <row r="178" spans="1:6" s="14" customFormat="1" x14ac:dyDescent="0.2">
      <c r="A178" s="538"/>
      <c r="B178" s="138"/>
      <c r="C178" s="138"/>
      <c r="D178" s="237"/>
      <c r="E178" s="237"/>
      <c r="F178" s="105"/>
    </row>
    <row r="179" spans="1:6" s="14" customFormat="1" x14ac:dyDescent="0.2">
      <c r="A179" s="538"/>
      <c r="B179" s="138" t="s">
        <v>462</v>
      </c>
      <c r="C179" s="138"/>
      <c r="D179" s="237">
        <v>856851.44</v>
      </c>
      <c r="E179" s="237">
        <v>979901</v>
      </c>
      <c r="F179" s="105"/>
    </row>
    <row r="180" spans="1:6" s="14" customFormat="1" ht="13.5" thickBot="1" x14ac:dyDescent="0.25">
      <c r="A180" s="538"/>
      <c r="B180" s="138"/>
      <c r="C180" s="138"/>
      <c r="D180" s="249">
        <v>856851.44</v>
      </c>
      <c r="E180" s="249">
        <v>979901</v>
      </c>
      <c r="F180" s="105"/>
    </row>
    <row r="181" spans="1:6" s="14" customFormat="1" ht="39" customHeight="1" thickTop="1" x14ac:dyDescent="0.2">
      <c r="A181" s="538"/>
      <c r="B181" s="772" t="s">
        <v>1420</v>
      </c>
      <c r="C181" s="772"/>
      <c r="D181" s="772"/>
      <c r="E181" s="772"/>
      <c r="F181" s="105"/>
    </row>
    <row r="182" spans="1:6" s="14" customFormat="1" x14ac:dyDescent="0.2">
      <c r="A182" s="538"/>
      <c r="B182" s="138">
        <v>162</v>
      </c>
      <c r="C182" s="138"/>
      <c r="D182" s="237"/>
      <c r="E182" s="237"/>
      <c r="F182" s="105"/>
    </row>
    <row r="183" spans="1:6" ht="13.5" hidden="1" thickBot="1" x14ac:dyDescent="0.25">
      <c r="B183" s="221" t="s">
        <v>170</v>
      </c>
      <c r="D183" s="559" t="e">
        <v>#REF!</v>
      </c>
      <c r="E183" s="559" t="e">
        <v>#REF!</v>
      </c>
    </row>
    <row r="184" spans="1:6" hidden="1" x14ac:dyDescent="0.2">
      <c r="B184" s="221"/>
      <c r="D184" s="138"/>
      <c r="E184" s="138"/>
    </row>
    <row r="185" spans="1:6" hidden="1" x14ac:dyDescent="0.2">
      <c r="B185" s="221"/>
      <c r="D185" s="138"/>
      <c r="E185" s="138"/>
    </row>
    <row r="186" spans="1:6" hidden="1" x14ac:dyDescent="0.2">
      <c r="B186" s="221" t="s">
        <v>171</v>
      </c>
    </row>
    <row r="187" spans="1:6" hidden="1" x14ac:dyDescent="0.2">
      <c r="B187" s="269" t="s">
        <v>442</v>
      </c>
    </row>
    <row r="188" spans="1:6" hidden="1" x14ac:dyDescent="0.2"/>
    <row r="189" spans="1:6" hidden="1" x14ac:dyDescent="0.2"/>
    <row r="190" spans="1:6" hidden="1" x14ac:dyDescent="0.2">
      <c r="D190" s="303"/>
      <c r="E190" s="303"/>
    </row>
    <row r="191" spans="1:6" hidden="1" x14ac:dyDescent="0.2">
      <c r="C191" s="242"/>
      <c r="D191" s="303"/>
      <c r="E191" s="303"/>
      <c r="F191" s="257"/>
    </row>
    <row r="192" spans="1:6" hidden="1" x14ac:dyDescent="0.2">
      <c r="A192" s="303" t="e">
        <f>#REF!+1</f>
        <v>#REF!</v>
      </c>
      <c r="B192" s="221" t="s">
        <v>629</v>
      </c>
      <c r="C192" s="242"/>
      <c r="D192" s="242"/>
      <c r="E192" s="242"/>
      <c r="F192" s="255" t="s">
        <v>263</v>
      </c>
    </row>
    <row r="193" spans="1:6" hidden="1" x14ac:dyDescent="0.2">
      <c r="C193" s="242"/>
      <c r="D193" s="242"/>
      <c r="E193" s="242"/>
      <c r="F193" s="257"/>
    </row>
    <row r="194" spans="1:6" hidden="1" x14ac:dyDescent="0.2">
      <c r="B194" s="99" t="s">
        <v>259</v>
      </c>
      <c r="C194" s="242"/>
      <c r="D194" s="242"/>
      <c r="E194" s="242"/>
      <c r="F194" s="257"/>
    </row>
    <row r="195" spans="1:6" hidden="1" x14ac:dyDescent="0.2">
      <c r="C195" s="242"/>
      <c r="D195" s="242"/>
      <c r="E195" s="242"/>
      <c r="F195" s="257"/>
    </row>
    <row r="196" spans="1:6" ht="13.5" hidden="1" thickBot="1" x14ac:dyDescent="0.25">
      <c r="B196" s="99" t="s">
        <v>516</v>
      </c>
      <c r="C196" s="242"/>
      <c r="D196" s="260" t="e">
        <v>#REF!</v>
      </c>
      <c r="E196" s="260" t="e">
        <v>#REF!</v>
      </c>
      <c r="F196" s="257"/>
    </row>
    <row r="197" spans="1:6" hidden="1" x14ac:dyDescent="0.2">
      <c r="C197" s="242"/>
      <c r="D197" s="242"/>
      <c r="E197" s="242"/>
      <c r="F197" s="257"/>
    </row>
    <row r="198" spans="1:6" ht="25.5" hidden="1" x14ac:dyDescent="0.2">
      <c r="B198" s="279" t="s">
        <v>260</v>
      </c>
      <c r="C198" s="242"/>
      <c r="D198" s="242"/>
      <c r="E198" s="242"/>
      <c r="F198" s="257"/>
    </row>
    <row r="199" spans="1:6" ht="25.5" hidden="1" x14ac:dyDescent="0.2">
      <c r="B199" s="279" t="s">
        <v>261</v>
      </c>
      <c r="C199" s="242"/>
      <c r="D199" s="242"/>
      <c r="E199" s="242"/>
      <c r="F199" s="257"/>
    </row>
    <row r="200" spans="1:6" ht="25.5" hidden="1" x14ac:dyDescent="0.2">
      <c r="B200" s="279" t="s">
        <v>262</v>
      </c>
      <c r="C200" s="242"/>
      <c r="D200" s="242"/>
      <c r="E200" s="242"/>
      <c r="F200" s="257"/>
    </row>
    <row r="201" spans="1:6" hidden="1" x14ac:dyDescent="0.2">
      <c r="C201" s="242"/>
      <c r="D201" s="242"/>
      <c r="E201" s="242"/>
      <c r="F201" s="257"/>
    </row>
    <row r="202" spans="1:6" hidden="1" x14ac:dyDescent="0.2">
      <c r="C202" s="242"/>
      <c r="D202" s="303"/>
      <c r="E202" s="303"/>
      <c r="F202" s="257"/>
    </row>
    <row r="203" spans="1:6" hidden="1" x14ac:dyDescent="0.2">
      <c r="A203" s="303" t="e">
        <f>A192+1</f>
        <v>#REF!</v>
      </c>
      <c r="B203" s="221" t="s">
        <v>236</v>
      </c>
      <c r="D203" s="303"/>
      <c r="E203" s="303"/>
      <c r="F203" s="255" t="s">
        <v>389</v>
      </c>
    </row>
    <row r="204" spans="1:6" hidden="1" x14ac:dyDescent="0.2">
      <c r="B204" s="221"/>
      <c r="F204" s="258" t="s">
        <v>23</v>
      </c>
    </row>
    <row r="205" spans="1:6" hidden="1" x14ac:dyDescent="0.2">
      <c r="B205" s="245" t="s">
        <v>166</v>
      </c>
    </row>
    <row r="206" spans="1:6" hidden="1" x14ac:dyDescent="0.2">
      <c r="B206" s="99" t="s">
        <v>167</v>
      </c>
      <c r="D206" s="244" t="e">
        <v>#REF!</v>
      </c>
      <c r="E206" s="244" t="e">
        <v>#REF!</v>
      </c>
    </row>
    <row r="207" spans="1:6" hidden="1" x14ac:dyDescent="0.2">
      <c r="B207" s="99" t="s">
        <v>145</v>
      </c>
      <c r="D207" s="244" t="e">
        <v>#REF!</v>
      </c>
      <c r="E207" s="244" t="e">
        <v>#REF!</v>
      </c>
    </row>
    <row r="208" spans="1:6" hidden="1" x14ac:dyDescent="0.2">
      <c r="B208" s="99" t="s">
        <v>146</v>
      </c>
      <c r="D208" s="244" t="e">
        <v>#REF!</v>
      </c>
      <c r="E208" s="244" t="e">
        <v>#REF!</v>
      </c>
    </row>
    <row r="209" spans="1:5" ht="13.5" hidden="1" thickBot="1" x14ac:dyDescent="0.25">
      <c r="D209" s="270" t="e">
        <v>#REF!</v>
      </c>
      <c r="E209" s="270" t="e">
        <v>#REF!</v>
      </c>
    </row>
    <row r="210" spans="1:5" hidden="1" x14ac:dyDescent="0.2">
      <c r="B210" s="99" t="s">
        <v>168</v>
      </c>
    </row>
    <row r="211" spans="1:5" hidden="1" x14ac:dyDescent="0.2"/>
    <row r="212" spans="1:5" ht="25.5" hidden="1" x14ac:dyDescent="0.2">
      <c r="B212" s="269" t="s">
        <v>169</v>
      </c>
    </row>
    <row r="213" spans="1:5" hidden="1" x14ac:dyDescent="0.2"/>
    <row r="214" spans="1:5" hidden="1" x14ac:dyDescent="0.2">
      <c r="D214" s="242"/>
      <c r="E214" s="242"/>
    </row>
    <row r="215" spans="1:5" hidden="1" x14ac:dyDescent="0.2">
      <c r="A215" s="303">
        <v>4</v>
      </c>
      <c r="B215" s="400" t="s">
        <v>236</v>
      </c>
    </row>
    <row r="216" spans="1:5" hidden="1" x14ac:dyDescent="0.2"/>
    <row r="217" spans="1:5" hidden="1" x14ac:dyDescent="0.2">
      <c r="B217" s="221" t="s">
        <v>1189</v>
      </c>
    </row>
    <row r="218" spans="1:5" hidden="1" x14ac:dyDescent="0.2">
      <c r="B218" s="99" t="s">
        <v>1190</v>
      </c>
      <c r="D218" s="239">
        <v>0</v>
      </c>
      <c r="E218" s="233">
        <v>0</v>
      </c>
    </row>
    <row r="219" spans="1:5" hidden="1" x14ac:dyDescent="0.2">
      <c r="B219" s="99" t="s">
        <v>1191</v>
      </c>
      <c r="D219" s="240">
        <v>0</v>
      </c>
      <c r="E219" s="235">
        <v>0</v>
      </c>
    </row>
    <row r="220" spans="1:5" hidden="1" x14ac:dyDescent="0.2"/>
    <row r="221" spans="1:5" hidden="1" x14ac:dyDescent="0.2"/>
    <row r="222" spans="1:5" hidden="1" x14ac:dyDescent="0.2">
      <c r="A222" s="303">
        <v>6</v>
      </c>
      <c r="B222" s="400" t="s">
        <v>1192</v>
      </c>
    </row>
    <row r="223" spans="1:5" hidden="1" x14ac:dyDescent="0.2"/>
    <row r="224" spans="1:5" hidden="1" x14ac:dyDescent="0.2">
      <c r="B224" s="99" t="s">
        <v>1193</v>
      </c>
      <c r="D224" s="406">
        <v>0</v>
      </c>
      <c r="E224" s="407">
        <v>0</v>
      </c>
    </row>
    <row r="225" spans="1:20" hidden="1" x14ac:dyDescent="0.2"/>
    <row r="226" spans="1:20" x14ac:dyDescent="0.2">
      <c r="A226" s="303">
        <v>5</v>
      </c>
      <c r="B226" s="6" t="s">
        <v>595</v>
      </c>
      <c r="D226" s="242"/>
      <c r="E226" s="242"/>
      <c r="F226" s="257"/>
      <c r="G226" s="259"/>
      <c r="H226" s="259"/>
      <c r="I226" s="259"/>
      <c r="J226" s="259"/>
      <c r="K226" s="259"/>
      <c r="L226" s="259"/>
      <c r="M226" s="259"/>
      <c r="N226" s="259"/>
      <c r="S226" s="99">
        <v>6</v>
      </c>
      <c r="T226" s="99" t="s">
        <v>201</v>
      </c>
    </row>
    <row r="227" spans="1:20" x14ac:dyDescent="0.2">
      <c r="B227" s="221"/>
      <c r="D227" s="242"/>
      <c r="E227" s="242"/>
      <c r="F227" s="257"/>
      <c r="G227" s="259"/>
      <c r="H227" s="259"/>
      <c r="I227" s="259"/>
      <c r="J227" s="259"/>
      <c r="K227" s="259"/>
      <c r="L227" s="259"/>
      <c r="M227" s="259"/>
      <c r="N227" s="259"/>
      <c r="T227" s="99" t="s">
        <v>202</v>
      </c>
    </row>
    <row r="228" spans="1:20" x14ac:dyDescent="0.2">
      <c r="B228" s="99" t="s">
        <v>487</v>
      </c>
      <c r="D228" s="242"/>
      <c r="E228" s="242"/>
      <c r="F228" s="257"/>
    </row>
    <row r="229" spans="1:20" x14ac:dyDescent="0.2">
      <c r="B229" s="99" t="s">
        <v>572</v>
      </c>
      <c r="D229" s="244">
        <v>1446</v>
      </c>
      <c r="E229" s="244">
        <v>1603</v>
      </c>
      <c r="F229" s="257"/>
      <c r="S229" s="99">
        <v>7</v>
      </c>
      <c r="T229" s="99" t="s">
        <v>403</v>
      </c>
    </row>
    <row r="230" spans="1:20" x14ac:dyDescent="0.2">
      <c r="B230" s="99" t="s">
        <v>1025</v>
      </c>
      <c r="D230" s="237">
        <v>813794</v>
      </c>
      <c r="E230" s="244">
        <v>0</v>
      </c>
      <c r="F230" s="257"/>
    </row>
    <row r="231" spans="1:20" x14ac:dyDescent="0.2">
      <c r="B231" s="99" t="s">
        <v>996</v>
      </c>
      <c r="D231" s="244">
        <v>-45645</v>
      </c>
      <c r="E231" s="244">
        <v>1817465</v>
      </c>
      <c r="F231" s="257"/>
    </row>
    <row r="232" spans="1:20" ht="13.5" thickBot="1" x14ac:dyDescent="0.25">
      <c r="B232" s="221"/>
      <c r="D232" s="153">
        <v>769595</v>
      </c>
      <c r="E232" s="153">
        <v>1819068</v>
      </c>
      <c r="F232" s="257"/>
    </row>
    <row r="233" spans="1:20" ht="13.5" thickTop="1" x14ac:dyDescent="0.2">
      <c r="B233" s="221"/>
      <c r="D233" s="244"/>
      <c r="E233" s="244"/>
      <c r="F233" s="257"/>
    </row>
    <row r="234" spans="1:20" x14ac:dyDescent="0.2">
      <c r="B234" s="99" t="s">
        <v>367</v>
      </c>
      <c r="D234" s="244"/>
      <c r="E234" s="244"/>
      <c r="F234" s="257"/>
    </row>
    <row r="235" spans="1:20" x14ac:dyDescent="0.2">
      <c r="D235" s="244"/>
      <c r="E235" s="244"/>
      <c r="F235" s="257"/>
    </row>
    <row r="236" spans="1:20" x14ac:dyDescent="0.2">
      <c r="B236" s="245" t="s">
        <v>368</v>
      </c>
      <c r="D236" s="244"/>
      <c r="E236" s="244"/>
      <c r="F236" s="257"/>
    </row>
    <row r="237" spans="1:20" x14ac:dyDescent="0.2">
      <c r="B237" s="245"/>
      <c r="D237" s="244"/>
      <c r="E237" s="244"/>
      <c r="F237" s="257"/>
    </row>
    <row r="238" spans="1:20" x14ac:dyDescent="0.2">
      <c r="B238" s="99" t="s">
        <v>950</v>
      </c>
      <c r="D238" s="244"/>
      <c r="E238" s="244"/>
      <c r="F238" s="257"/>
    </row>
    <row r="239" spans="1:20" x14ac:dyDescent="0.2">
      <c r="D239" s="244"/>
      <c r="E239" s="244"/>
      <c r="F239" s="257"/>
    </row>
    <row r="240" spans="1:20" ht="13.5" thickBot="1" x14ac:dyDescent="0.25">
      <c r="B240" s="99" t="s">
        <v>566</v>
      </c>
      <c r="D240" s="260">
        <v>1817465</v>
      </c>
      <c r="E240" s="260">
        <v>11062960</v>
      </c>
      <c r="F240" s="257"/>
    </row>
    <row r="241" spans="2:6" ht="13.5" thickTop="1" x14ac:dyDescent="0.2">
      <c r="D241" s="244"/>
      <c r="E241" s="244"/>
      <c r="F241" s="257"/>
    </row>
    <row r="242" spans="2:6" ht="13.5" thickBot="1" x14ac:dyDescent="0.25">
      <c r="B242" s="99" t="s">
        <v>567</v>
      </c>
      <c r="D242" s="260">
        <v>-45645</v>
      </c>
      <c r="E242" s="260">
        <v>1817465</v>
      </c>
      <c r="F242" s="257"/>
    </row>
    <row r="243" spans="2:6" ht="13.5" thickTop="1" x14ac:dyDescent="0.2">
      <c r="D243" s="244"/>
      <c r="E243" s="244"/>
      <c r="F243" s="257"/>
    </row>
    <row r="244" spans="2:6" ht="13.5" thickBot="1" x14ac:dyDescent="0.25">
      <c r="B244" s="99" t="s">
        <v>568</v>
      </c>
      <c r="D244" s="260">
        <v>1817465</v>
      </c>
      <c r="E244" s="260">
        <v>11062960</v>
      </c>
      <c r="F244" s="257"/>
    </row>
    <row r="245" spans="2:6" ht="13.5" thickTop="1" x14ac:dyDescent="0.2">
      <c r="D245" s="244"/>
      <c r="E245" s="244"/>
      <c r="F245" s="257"/>
    </row>
    <row r="246" spans="2:6" ht="13.5" thickBot="1" x14ac:dyDescent="0.25">
      <c r="B246" s="99" t="s">
        <v>569</v>
      </c>
      <c r="D246" s="260">
        <v>-45645</v>
      </c>
      <c r="E246" s="260">
        <v>1817465</v>
      </c>
      <c r="F246" s="257"/>
    </row>
    <row r="247" spans="2:6" ht="13.5" thickTop="1" x14ac:dyDescent="0.2">
      <c r="D247" s="244"/>
      <c r="E247" s="244"/>
      <c r="F247" s="257"/>
    </row>
    <row r="248" spans="2:6" x14ac:dyDescent="0.2">
      <c r="B248" s="245" t="s">
        <v>571</v>
      </c>
      <c r="D248" s="244"/>
      <c r="E248" s="244"/>
      <c r="F248" s="257"/>
    </row>
    <row r="249" spans="2:6" x14ac:dyDescent="0.2">
      <c r="B249" s="245"/>
      <c r="D249" s="244"/>
      <c r="E249" s="244"/>
      <c r="F249" s="257"/>
    </row>
    <row r="250" spans="2:6" ht="13.5" thickBot="1" x14ac:dyDescent="0.25">
      <c r="B250" s="99" t="s">
        <v>570</v>
      </c>
      <c r="D250" s="260">
        <v>0</v>
      </c>
      <c r="E250" s="260">
        <v>0</v>
      </c>
      <c r="F250" s="257"/>
    </row>
    <row r="251" spans="2:6" ht="13.5" thickTop="1" x14ac:dyDescent="0.2">
      <c r="D251" s="244"/>
      <c r="E251" s="244"/>
      <c r="F251" s="257"/>
    </row>
    <row r="252" spans="2:6" ht="13.5" thickBot="1" x14ac:dyDescent="0.25">
      <c r="B252" s="99" t="s">
        <v>567</v>
      </c>
      <c r="D252" s="260">
        <v>0</v>
      </c>
      <c r="E252" s="260">
        <v>0</v>
      </c>
      <c r="F252" s="257"/>
    </row>
    <row r="253" spans="2:6" ht="13.5" thickTop="1" x14ac:dyDescent="0.2">
      <c r="D253" s="244"/>
      <c r="E253" s="244"/>
      <c r="F253" s="257"/>
    </row>
    <row r="254" spans="2:6" ht="13.5" thickBot="1" x14ac:dyDescent="0.25">
      <c r="B254" s="99" t="s">
        <v>568</v>
      </c>
      <c r="D254" s="260">
        <v>0</v>
      </c>
      <c r="E254" s="260">
        <v>0</v>
      </c>
      <c r="F254" s="257"/>
    </row>
    <row r="255" spans="2:6" ht="14.25" thickTop="1" thickBot="1" x14ac:dyDescent="0.25">
      <c r="B255" s="99" t="s">
        <v>569</v>
      </c>
      <c r="D255" s="260">
        <v>0</v>
      </c>
      <c r="E255" s="260">
        <v>0</v>
      </c>
      <c r="F255" s="257"/>
    </row>
    <row r="256" spans="2:6" ht="13.5" thickTop="1" x14ac:dyDescent="0.2">
      <c r="D256" s="244"/>
      <c r="E256" s="244"/>
      <c r="F256" s="257"/>
    </row>
    <row r="257" spans="1:6" x14ac:dyDescent="0.2">
      <c r="D257" s="244"/>
      <c r="E257" s="244"/>
      <c r="F257" s="99"/>
    </row>
    <row r="258" spans="1:6" ht="13.5" thickBot="1" x14ac:dyDescent="0.25">
      <c r="B258" s="99" t="s">
        <v>567</v>
      </c>
      <c r="D258" s="260">
        <v>0</v>
      </c>
      <c r="E258" s="260">
        <v>0</v>
      </c>
      <c r="F258" s="99"/>
    </row>
    <row r="259" spans="1:6" ht="13.5" thickTop="1" x14ac:dyDescent="0.2">
      <c r="D259" s="244"/>
      <c r="E259" s="244"/>
      <c r="F259" s="99"/>
    </row>
    <row r="260" spans="1:6" ht="13.5" thickBot="1" x14ac:dyDescent="0.25">
      <c r="B260" s="99" t="s">
        <v>568</v>
      </c>
      <c r="D260" s="260">
        <v>1817465</v>
      </c>
      <c r="E260" s="260">
        <v>11062960</v>
      </c>
      <c r="F260" s="99"/>
    </row>
    <row r="261" spans="1:6" ht="13.5" thickTop="1" x14ac:dyDescent="0.2">
      <c r="D261" s="244"/>
      <c r="E261" s="244"/>
      <c r="F261" s="99"/>
    </row>
    <row r="262" spans="1:6" ht="13.5" thickBot="1" x14ac:dyDescent="0.25">
      <c r="B262" s="99" t="s">
        <v>569</v>
      </c>
      <c r="D262" s="260">
        <v>-45645</v>
      </c>
      <c r="E262" s="260">
        <v>1817465</v>
      </c>
      <c r="F262" s="99"/>
    </row>
    <row r="263" spans="1:6" ht="13.5" thickTop="1" x14ac:dyDescent="0.2">
      <c r="D263" s="244"/>
      <c r="E263" s="244">
        <v>0</v>
      </c>
      <c r="F263" s="99"/>
    </row>
    <row r="264" spans="1:6" ht="13.5" thickBot="1" x14ac:dyDescent="0.25">
      <c r="B264" s="245" t="s">
        <v>572</v>
      </c>
      <c r="D264" s="260">
        <v>1446</v>
      </c>
      <c r="E264" s="260">
        <v>1603</v>
      </c>
      <c r="F264" s="99"/>
    </row>
    <row r="265" spans="1:6" ht="13.5" thickTop="1" x14ac:dyDescent="0.2">
      <c r="D265" s="244"/>
      <c r="E265" s="244"/>
      <c r="F265" s="99"/>
    </row>
    <row r="266" spans="1:6" ht="13.5" thickBot="1" x14ac:dyDescent="0.25">
      <c r="B266" s="99" t="s">
        <v>337</v>
      </c>
      <c r="D266" s="153">
        <v>-44199</v>
      </c>
      <c r="E266" s="153">
        <v>1819068</v>
      </c>
      <c r="F266" s="99"/>
    </row>
    <row r="267" spans="1:6" ht="13.5" thickTop="1" x14ac:dyDescent="0.2">
      <c r="C267" s="242"/>
      <c r="D267" s="303"/>
      <c r="E267" s="303"/>
      <c r="F267" s="257"/>
    </row>
    <row r="268" spans="1:6" s="14" customFormat="1" x14ac:dyDescent="0.2">
      <c r="A268" s="450"/>
      <c r="B268" s="13" t="s">
        <v>460</v>
      </c>
      <c r="C268" s="13"/>
      <c r="D268" s="88"/>
      <c r="F268" s="105"/>
    </row>
    <row r="269" spans="1:6" x14ac:dyDescent="0.2">
      <c r="D269" s="261"/>
    </row>
    <row r="274" spans="2:2" x14ac:dyDescent="0.2">
      <c r="B274" s="99">
        <v>163</v>
      </c>
    </row>
  </sheetData>
  <mergeCells count="6">
    <mergeCell ref="B181:E181"/>
    <mergeCell ref="S1:T1"/>
    <mergeCell ref="B4:E4"/>
    <mergeCell ref="B5:E5"/>
    <mergeCell ref="B3:E3"/>
    <mergeCell ref="G4:N12"/>
  </mergeCells>
  <phoneticPr fontId="13" type="noConversion"/>
  <conditionalFormatting sqref="B74 B61 B23 B5:E5">
    <cfRule type="cellIs" dxfId="13" priority="5" stopIfTrue="1" operator="equal">
      <formula>"input financial year in cover sheet"</formula>
    </cfRule>
  </conditionalFormatting>
  <conditionalFormatting sqref="B3:E3">
    <cfRule type="cellIs" dxfId="12" priority="6" stopIfTrue="1" operator="equal">
      <formula>"Input name of municipality in cover sheet"</formula>
    </cfRule>
  </conditionalFormatting>
  <hyperlinks>
    <hyperlink ref="C121" location="'Notes1-10'!A686" display="'Notes1-10'!A686"/>
  </hyperlinks>
  <pageMargins left="0.31496062992126" right="0.35433070866141703" top="0.66929133858267698" bottom="0.59055118110236204" header="0.511811023622047" footer="0.511811023622047"/>
  <pageSetup paperSize="9" scale="58" firstPageNumber="162" fitToHeight="6" orientation="portrait" useFirstPageNumber="1" r:id="rId1"/>
  <headerFooter alignWithMargins="0">
    <oddFooter>&amp;C&amp;P</oddFooter>
  </headerFooter>
  <rowBreaks count="1" manualBreakCount="1">
    <brk id="182" max="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view="pageBreakPreview" zoomScaleNormal="80" zoomScaleSheetLayoutView="100" workbookViewId="0">
      <selection activeCell="D51" sqref="D51"/>
    </sheetView>
  </sheetViews>
  <sheetFormatPr defaultRowHeight="12.75" x14ac:dyDescent="0.2"/>
  <cols>
    <col min="1" max="1" width="51.5703125" style="14" customWidth="1"/>
    <col min="2" max="2" width="17.42578125" style="14" customWidth="1"/>
    <col min="3" max="3" width="16.42578125" style="14" customWidth="1"/>
    <col min="4" max="4" width="14.7109375" style="14" customWidth="1"/>
    <col min="5" max="5" width="17.140625" style="14" customWidth="1"/>
    <col min="6" max="6" width="16.85546875" style="14" customWidth="1"/>
    <col min="7" max="7" width="16.7109375" style="14" customWidth="1"/>
    <col min="8" max="16384" width="9.140625" style="14"/>
  </cols>
  <sheetData>
    <row r="1" spans="1:10" x14ac:dyDescent="0.2">
      <c r="A1" s="308"/>
      <c r="B1" s="313" t="s">
        <v>1007</v>
      </c>
      <c r="C1" s="309"/>
      <c r="D1" s="314"/>
      <c r="E1" s="314"/>
      <c r="F1" s="314"/>
      <c r="G1" s="315"/>
      <c r="H1" s="316"/>
      <c r="I1" s="316"/>
      <c r="J1" s="316"/>
    </row>
    <row r="2" spans="1:10" ht="15" x14ac:dyDescent="0.25">
      <c r="A2" s="310"/>
      <c r="B2" s="453" t="s">
        <v>1166</v>
      </c>
      <c r="C2" s="138"/>
      <c r="D2" s="318"/>
      <c r="E2" s="318"/>
      <c r="F2" s="318"/>
      <c r="G2" s="319"/>
      <c r="H2" s="316"/>
      <c r="I2" s="316"/>
      <c r="J2" s="316"/>
    </row>
    <row r="3" spans="1:10" x14ac:dyDescent="0.2">
      <c r="A3" s="320" t="s">
        <v>1008</v>
      </c>
      <c r="B3" s="317"/>
      <c r="C3" s="318"/>
      <c r="D3" s="318"/>
      <c r="E3" s="318"/>
      <c r="F3" s="318"/>
      <c r="G3" s="319"/>
      <c r="H3" s="316"/>
      <c r="I3" s="316"/>
      <c r="J3" s="316"/>
    </row>
    <row r="4" spans="1:10" ht="13.5" thickBot="1" x14ac:dyDescent="0.25">
      <c r="A4" s="321" t="s">
        <v>1009</v>
      </c>
      <c r="B4" s="322"/>
      <c r="C4" s="322"/>
      <c r="D4" s="322"/>
      <c r="E4" s="322"/>
      <c r="F4" s="322"/>
      <c r="G4" s="323"/>
      <c r="H4" s="324"/>
      <c r="I4" s="324"/>
      <c r="J4" s="324"/>
    </row>
    <row r="5" spans="1:10" hidden="1" x14ac:dyDescent="0.2">
      <c r="A5" s="404">
        <v>9</v>
      </c>
      <c r="B5" s="138"/>
      <c r="C5" s="138"/>
      <c r="D5" s="138"/>
      <c r="E5" s="138"/>
      <c r="F5" s="138"/>
      <c r="G5" s="311"/>
    </row>
    <row r="6" spans="1:10" x14ac:dyDescent="0.2">
      <c r="A6" s="320" t="s">
        <v>1255</v>
      </c>
      <c r="B6" s="317"/>
      <c r="C6" s="318"/>
      <c r="D6" s="318"/>
      <c r="E6" s="318"/>
      <c r="F6" s="318"/>
      <c r="G6" s="319"/>
      <c r="H6" s="316"/>
      <c r="I6" s="316"/>
      <c r="J6" s="316"/>
    </row>
    <row r="7" spans="1:10" x14ac:dyDescent="0.2">
      <c r="A7" s="310"/>
      <c r="B7" s="138"/>
      <c r="C7" s="138"/>
      <c r="D7" s="138"/>
      <c r="E7" s="138"/>
      <c r="F7" s="138"/>
      <c r="G7" s="311"/>
    </row>
    <row r="8" spans="1:10" x14ac:dyDescent="0.2">
      <c r="A8" s="325"/>
      <c r="B8" s="326"/>
      <c r="C8" s="326">
        <v>2014</v>
      </c>
      <c r="D8" s="326"/>
      <c r="E8" s="326"/>
      <c r="F8" s="326">
        <v>2013</v>
      </c>
      <c r="G8" s="327"/>
      <c r="H8" s="316"/>
      <c r="I8" s="316"/>
      <c r="J8" s="316"/>
    </row>
    <row r="9" spans="1:10" ht="63.75" x14ac:dyDescent="0.2">
      <c r="A9" s="325"/>
      <c r="B9" s="328" t="s">
        <v>90</v>
      </c>
      <c r="C9" s="329" t="s">
        <v>1010</v>
      </c>
      <c r="D9" s="328" t="s">
        <v>1011</v>
      </c>
      <c r="E9" s="330" t="s">
        <v>1012</v>
      </c>
      <c r="F9" s="329" t="s">
        <v>1010</v>
      </c>
      <c r="G9" s="331" t="s">
        <v>502</v>
      </c>
      <c r="H9" s="316"/>
      <c r="I9" s="316"/>
      <c r="J9" s="316"/>
    </row>
    <row r="10" spans="1:10" x14ac:dyDescent="0.2">
      <c r="A10" s="325" t="s">
        <v>483</v>
      </c>
      <c r="B10" s="332">
        <v>16748905.76</v>
      </c>
      <c r="C10" s="332">
        <v>-4042647.9779937086</v>
      </c>
      <c r="D10" s="332">
        <v>12706257.782006292</v>
      </c>
      <c r="E10" s="332">
        <v>16748905.76</v>
      </c>
      <c r="F10" s="332">
        <v>-3558513.2132748561</v>
      </c>
      <c r="G10" s="333">
        <v>13190392.546725143</v>
      </c>
      <c r="H10" s="316"/>
      <c r="I10" s="316"/>
      <c r="J10" s="316"/>
    </row>
    <row r="11" spans="1:10" x14ac:dyDescent="0.2">
      <c r="A11" s="325" t="s">
        <v>836</v>
      </c>
      <c r="B11" s="332">
        <v>2107869.9099999997</v>
      </c>
      <c r="C11" s="332">
        <v>-785877.64152650069</v>
      </c>
      <c r="D11" s="332">
        <v>1321992.268473499</v>
      </c>
      <c r="E11" s="332">
        <v>2107869.9099999997</v>
      </c>
      <c r="F11" s="332">
        <v>-521479.18783180078</v>
      </c>
      <c r="G11" s="333">
        <v>1586390.7221681988</v>
      </c>
      <c r="H11" s="316"/>
      <c r="I11" s="316"/>
      <c r="J11" s="316"/>
    </row>
    <row r="12" spans="1:10" x14ac:dyDescent="0.2">
      <c r="A12" s="325" t="s">
        <v>837</v>
      </c>
      <c r="B12" s="332">
        <v>2486632.6114629083</v>
      </c>
      <c r="C12" s="332">
        <v>-1206734.8143090671</v>
      </c>
      <c r="D12" s="332">
        <v>1279897.7971538412</v>
      </c>
      <c r="E12" s="332">
        <v>2499575.0814629104</v>
      </c>
      <c r="F12" s="332">
        <v>-910653.45893888024</v>
      </c>
      <c r="G12" s="333">
        <v>1588921.62252403</v>
      </c>
      <c r="H12" s="316"/>
      <c r="I12" s="316"/>
      <c r="J12" s="316"/>
    </row>
    <row r="13" spans="1:10" x14ac:dyDescent="0.2">
      <c r="A13" s="325" t="s">
        <v>838</v>
      </c>
      <c r="B13" s="332">
        <v>476718.78</v>
      </c>
      <c r="C13" s="332">
        <v>-218979.49025113741</v>
      </c>
      <c r="D13" s="332">
        <v>257739.28974886262</v>
      </c>
      <c r="E13" s="332">
        <v>1143971.03</v>
      </c>
      <c r="F13" s="332">
        <v>-573901.45921609073</v>
      </c>
      <c r="G13" s="333">
        <v>570069.57078390929</v>
      </c>
      <c r="H13" s="316"/>
      <c r="I13" s="316"/>
      <c r="J13" s="316"/>
    </row>
    <row r="14" spans="1:10" x14ac:dyDescent="0.2">
      <c r="A14" s="325" t="s">
        <v>486</v>
      </c>
      <c r="B14" s="332">
        <v>1560110.5914035083</v>
      </c>
      <c r="C14" s="332">
        <v>-723386.58825525106</v>
      </c>
      <c r="D14" s="332">
        <v>836724.00314825727</v>
      </c>
      <c r="E14" s="332">
        <v>1515473.23754386</v>
      </c>
      <c r="F14" s="332">
        <v>-442344.36830195779</v>
      </c>
      <c r="G14" s="333">
        <v>1073128.8692419021</v>
      </c>
      <c r="H14" s="316"/>
      <c r="I14" s="316"/>
      <c r="J14" s="316"/>
    </row>
    <row r="15" spans="1:10" x14ac:dyDescent="0.2">
      <c r="A15" s="325" t="s">
        <v>839</v>
      </c>
      <c r="B15" s="332">
        <v>2492897.9904053076</v>
      </c>
      <c r="C15" s="332">
        <v>-1093291.3044499706</v>
      </c>
      <c r="D15" s="332">
        <v>1399606.685955337</v>
      </c>
      <c r="E15" s="332">
        <v>2449202.4683000445</v>
      </c>
      <c r="F15" s="332">
        <v>-940892.35557487654</v>
      </c>
      <c r="G15" s="333">
        <v>1508310.112725168</v>
      </c>
      <c r="H15" s="316"/>
    </row>
    <row r="16" spans="1:10" x14ac:dyDescent="0.2">
      <c r="A16" s="325" t="s">
        <v>40</v>
      </c>
      <c r="B16" s="332">
        <v>1281357.4968151324</v>
      </c>
      <c r="C16" s="332">
        <v>-865295.58381926012</v>
      </c>
      <c r="D16" s="332">
        <v>416061.91299587232</v>
      </c>
      <c r="E16" s="332">
        <v>1281357.4968151324</v>
      </c>
      <c r="F16" s="332">
        <v>-682244.51284566976</v>
      </c>
      <c r="G16" s="333">
        <v>599112.98396946269</v>
      </c>
      <c r="H16" s="316"/>
    </row>
    <row r="17" spans="1:8" x14ac:dyDescent="0.2">
      <c r="A17" s="325" t="s">
        <v>835</v>
      </c>
      <c r="B17" s="334">
        <v>2879312.85</v>
      </c>
      <c r="C17" s="334">
        <v>-1002291.045625</v>
      </c>
      <c r="D17" s="332">
        <v>1877021.8043750001</v>
      </c>
      <c r="E17" s="332">
        <v>2879312.85</v>
      </c>
      <c r="F17" s="332">
        <v>-734145.07357142854</v>
      </c>
      <c r="G17" s="333">
        <v>2145167.7764285714</v>
      </c>
      <c r="H17" s="316"/>
    </row>
    <row r="18" spans="1:8" ht="13.5" thickBot="1" x14ac:dyDescent="0.25">
      <c r="A18" s="325" t="s">
        <v>334</v>
      </c>
      <c r="B18" s="335">
        <v>30033805.990086857</v>
      </c>
      <c r="C18" s="335">
        <v>-9938504.4462298956</v>
      </c>
      <c r="D18" s="335">
        <v>20095301.54385696</v>
      </c>
      <c r="E18" s="336">
        <v>30625667.834121946</v>
      </c>
      <c r="F18" s="336">
        <v>-8364173.6295555616</v>
      </c>
      <c r="G18" s="336">
        <v>22261494.204566386</v>
      </c>
      <c r="H18" s="316"/>
    </row>
    <row r="19" spans="1:8" x14ac:dyDescent="0.2">
      <c r="A19" s="310"/>
      <c r="B19" s="138"/>
      <c r="C19" s="138"/>
      <c r="D19" s="138"/>
      <c r="E19" s="138"/>
      <c r="F19" s="447"/>
      <c r="G19" s="311"/>
    </row>
    <row r="20" spans="1:8" x14ac:dyDescent="0.2">
      <c r="A20" s="320" t="s">
        <v>1182</v>
      </c>
      <c r="B20" s="446"/>
      <c r="C20" s="317"/>
      <c r="D20" s="318"/>
      <c r="E20" s="318"/>
      <c r="F20" s="318"/>
      <c r="G20" s="319"/>
      <c r="H20" s="316"/>
    </row>
    <row r="21" spans="1:8" x14ac:dyDescent="0.2">
      <c r="A21" s="310"/>
      <c r="B21" s="138"/>
      <c r="C21" s="138"/>
      <c r="D21" s="138"/>
      <c r="E21" s="138"/>
      <c r="F21" s="138"/>
      <c r="G21" s="311"/>
    </row>
    <row r="22" spans="1:8" ht="33" customHeight="1" x14ac:dyDescent="0.2">
      <c r="A22" s="325"/>
      <c r="B22" s="329" t="s">
        <v>37</v>
      </c>
      <c r="C22" s="328" t="s">
        <v>503</v>
      </c>
      <c r="D22" s="330" t="s">
        <v>504</v>
      </c>
      <c r="E22" s="330" t="s">
        <v>1018</v>
      </c>
      <c r="F22" s="328" t="s">
        <v>281</v>
      </c>
      <c r="G22" s="337" t="s">
        <v>334</v>
      </c>
    </row>
    <row r="23" spans="1:8" x14ac:dyDescent="0.2">
      <c r="A23" s="325" t="s">
        <v>483</v>
      </c>
      <c r="B23" s="564">
        <v>13190392.546725143</v>
      </c>
      <c r="C23" s="564">
        <v>0</v>
      </c>
      <c r="D23" s="564">
        <v>0</v>
      </c>
      <c r="E23" s="564">
        <v>0</v>
      </c>
      <c r="F23" s="564">
        <v>-484134.76471885171</v>
      </c>
      <c r="G23" s="339">
        <v>12706257.782006292</v>
      </c>
    </row>
    <row r="24" spans="1:8" x14ac:dyDescent="0.2">
      <c r="A24" s="325" t="s">
        <v>836</v>
      </c>
      <c r="B24" s="564">
        <v>1586390.722168199</v>
      </c>
      <c r="C24" s="564">
        <v>0</v>
      </c>
      <c r="D24" s="564">
        <v>0</v>
      </c>
      <c r="E24" s="564">
        <v>0</v>
      </c>
      <c r="F24" s="564">
        <v>-264398.45369469991</v>
      </c>
      <c r="G24" s="339">
        <v>1321992.268473499</v>
      </c>
    </row>
    <row r="25" spans="1:8" x14ac:dyDescent="0.2">
      <c r="A25" s="325" t="s">
        <v>837</v>
      </c>
      <c r="B25" s="564">
        <v>1588921.6225240191</v>
      </c>
      <c r="C25" s="564">
        <v>1868.42</v>
      </c>
      <c r="D25" s="564">
        <v>-1837.1297116399219</v>
      </c>
      <c r="E25" s="564">
        <v>-6814.7023869417972</v>
      </c>
      <c r="F25" s="564">
        <v>-302240.41327159596</v>
      </c>
      <c r="G25" s="339">
        <v>1279897.7971538415</v>
      </c>
    </row>
    <row r="26" spans="1:8" x14ac:dyDescent="0.2">
      <c r="A26" s="325" t="s">
        <v>838</v>
      </c>
      <c r="B26" s="564">
        <v>570069.57078390929</v>
      </c>
      <c r="C26" s="564">
        <v>183769.76</v>
      </c>
      <c r="D26" s="564">
        <v>0</v>
      </c>
      <c r="E26" s="564">
        <v>-287881.44201022154</v>
      </c>
      <c r="F26" s="564">
        <v>-208218.59902482526</v>
      </c>
      <c r="G26" s="339">
        <v>257739.2897488625</v>
      </c>
    </row>
    <row r="27" spans="1:8" x14ac:dyDescent="0.2">
      <c r="A27" s="325" t="s">
        <v>486</v>
      </c>
      <c r="B27" s="564">
        <v>1073128.8692419019</v>
      </c>
      <c r="C27" s="564">
        <v>48933.842105263153</v>
      </c>
      <c r="D27" s="564">
        <v>0</v>
      </c>
      <c r="E27" s="564">
        <v>-10916.344227349975</v>
      </c>
      <c r="F27" s="564">
        <v>-274422.36397155753</v>
      </c>
      <c r="G27" s="339">
        <v>836724.0031482575</v>
      </c>
    </row>
    <row r="28" spans="1:8" x14ac:dyDescent="0.2">
      <c r="A28" s="325" t="s">
        <v>839</v>
      </c>
      <c r="B28" s="564">
        <v>1508310.1127251678</v>
      </c>
      <c r="C28" s="564">
        <v>247497.45912280699</v>
      </c>
      <c r="D28" s="564">
        <v>0</v>
      </c>
      <c r="E28" s="564">
        <v>-32034.302252068519</v>
      </c>
      <c r="F28" s="564">
        <v>-324166.58364056842</v>
      </c>
      <c r="G28" s="339">
        <v>1399606.6859553379</v>
      </c>
    </row>
    <row r="29" spans="1:8" x14ac:dyDescent="0.2">
      <c r="A29" s="325" t="s">
        <v>40</v>
      </c>
      <c r="B29" s="564">
        <v>599112.98396946269</v>
      </c>
      <c r="C29" s="564">
        <v>0</v>
      </c>
      <c r="D29" s="564">
        <v>0</v>
      </c>
      <c r="E29" s="564">
        <v>0</v>
      </c>
      <c r="F29" s="564">
        <v>-183051.07097359037</v>
      </c>
      <c r="G29" s="339">
        <v>416061.91299587232</v>
      </c>
    </row>
    <row r="30" spans="1:8" x14ac:dyDescent="0.2">
      <c r="A30" s="325" t="s">
        <v>835</v>
      </c>
      <c r="B30" s="564">
        <v>2145167.7764285714</v>
      </c>
      <c r="C30" s="564">
        <v>0</v>
      </c>
      <c r="D30" s="564"/>
      <c r="E30" s="564">
        <v>0</v>
      </c>
      <c r="F30" s="564">
        <v>-268145.97205357143</v>
      </c>
      <c r="G30" s="339">
        <v>1877021.8043750001</v>
      </c>
    </row>
    <row r="31" spans="1:8" ht="13.5" thickBot="1" x14ac:dyDescent="0.25">
      <c r="A31" s="325"/>
      <c r="B31" s="336">
        <v>22261494.204566374</v>
      </c>
      <c r="C31" s="336">
        <v>482069.48122807016</v>
      </c>
      <c r="D31" s="336">
        <v>-1837.1297116399219</v>
      </c>
      <c r="E31" s="336">
        <v>-337646.79087658186</v>
      </c>
      <c r="F31" s="336">
        <v>-2308778.2213492608</v>
      </c>
      <c r="G31" s="336">
        <v>20095301.54385696</v>
      </c>
      <c r="H31" s="340"/>
    </row>
    <row r="32" spans="1:8" x14ac:dyDescent="0.2">
      <c r="A32" s="310"/>
      <c r="B32" s="447"/>
      <c r="C32" s="138"/>
      <c r="D32" s="138"/>
      <c r="E32" s="447"/>
      <c r="F32" s="138"/>
      <c r="G32" s="311"/>
    </row>
    <row r="33" spans="1:9" x14ac:dyDescent="0.2">
      <c r="A33" s="320" t="s">
        <v>1013</v>
      </c>
      <c r="B33" s="317"/>
      <c r="C33" s="446"/>
      <c r="D33" s="318"/>
      <c r="E33" s="318"/>
      <c r="F33" s="338"/>
      <c r="G33" s="319"/>
      <c r="H33" s="340"/>
      <c r="I33" s="316"/>
    </row>
    <row r="34" spans="1:9" x14ac:dyDescent="0.2">
      <c r="A34" s="310"/>
      <c r="B34" s="138"/>
      <c r="C34" s="138"/>
      <c r="D34" s="138"/>
      <c r="E34" s="138"/>
      <c r="F34" s="138"/>
      <c r="G34" s="311"/>
    </row>
    <row r="35" spans="1:9" ht="23.25" customHeight="1" x14ac:dyDescent="0.2">
      <c r="A35" s="325"/>
      <c r="B35" s="329" t="s">
        <v>1014</v>
      </c>
      <c r="C35" s="328" t="s">
        <v>503</v>
      </c>
      <c r="D35" s="328" t="s">
        <v>504</v>
      </c>
      <c r="E35" s="328" t="s">
        <v>281</v>
      </c>
      <c r="F35" s="330" t="s">
        <v>1015</v>
      </c>
      <c r="G35" s="337" t="s">
        <v>334</v>
      </c>
      <c r="H35" s="316"/>
      <c r="I35" s="316"/>
    </row>
    <row r="36" spans="1:9" x14ac:dyDescent="0.2">
      <c r="A36" s="325" t="s">
        <v>483</v>
      </c>
      <c r="B36" s="338">
        <v>13568179.428310879</v>
      </c>
      <c r="C36" s="338">
        <v>105151.88</v>
      </c>
      <c r="D36" s="338">
        <v>0</v>
      </c>
      <c r="E36" s="338">
        <v>-482938.76158573618</v>
      </c>
      <c r="F36" s="338">
        <v>0</v>
      </c>
      <c r="G36" s="339">
        <v>13190392.546725143</v>
      </c>
      <c r="H36" s="316"/>
      <c r="I36" s="316"/>
    </row>
    <row r="37" spans="1:9" x14ac:dyDescent="0.2">
      <c r="A37" s="325" t="s">
        <v>836</v>
      </c>
      <c r="B37" s="338">
        <v>1994705.4744863384</v>
      </c>
      <c r="C37" s="338">
        <v>11195</v>
      </c>
      <c r="D37" s="338">
        <v>0</v>
      </c>
      <c r="E37" s="338">
        <v>-419509.75231813954</v>
      </c>
      <c r="F37" s="338">
        <v>0</v>
      </c>
      <c r="G37" s="339">
        <v>1586390.7221681988</v>
      </c>
      <c r="H37" s="316"/>
      <c r="I37" s="316"/>
    </row>
    <row r="38" spans="1:9" x14ac:dyDescent="0.2">
      <c r="A38" s="325" t="s">
        <v>837</v>
      </c>
      <c r="B38" s="338">
        <v>1798071.7692201152</v>
      </c>
      <c r="C38" s="338">
        <v>109560.10578947367</v>
      </c>
      <c r="D38" s="338">
        <v>-697.45999999999992</v>
      </c>
      <c r="E38" s="338">
        <v>-318012.79248555878</v>
      </c>
      <c r="F38" s="338">
        <v>0</v>
      </c>
      <c r="G38" s="339">
        <v>1588921.62252403</v>
      </c>
      <c r="H38" s="316"/>
      <c r="I38" s="316"/>
    </row>
    <row r="39" spans="1:9" x14ac:dyDescent="0.2">
      <c r="A39" s="325" t="s">
        <v>838</v>
      </c>
      <c r="B39" s="338">
        <v>839751.4724814475</v>
      </c>
      <c r="C39" s="338">
        <v>0</v>
      </c>
      <c r="D39" s="338">
        <v>-37256.901697538255</v>
      </c>
      <c r="E39" s="338">
        <v>-232425</v>
      </c>
      <c r="F39" s="338">
        <v>0</v>
      </c>
      <c r="G39" s="339">
        <v>570069.57078390929</v>
      </c>
      <c r="H39" s="316"/>
      <c r="I39" s="316"/>
    </row>
    <row r="40" spans="1:9" x14ac:dyDescent="0.2">
      <c r="A40" s="325" t="s">
        <v>486</v>
      </c>
      <c r="B40" s="338">
        <v>481626.06568023289</v>
      </c>
      <c r="C40" s="338">
        <v>856489.49561403506</v>
      </c>
      <c r="D40" s="338">
        <v>-1484.3400000000001</v>
      </c>
      <c r="E40" s="338">
        <v>-263502.35205236584</v>
      </c>
      <c r="F40" s="338">
        <v>0</v>
      </c>
      <c r="G40" s="339">
        <v>1073128.8692419019</v>
      </c>
      <c r="H40" s="316"/>
      <c r="I40" s="316"/>
    </row>
    <row r="41" spans="1:9" x14ac:dyDescent="0.2">
      <c r="A41" s="325" t="s">
        <v>839</v>
      </c>
      <c r="B41" s="338">
        <v>1431578.447496654</v>
      </c>
      <c r="C41" s="338">
        <v>395957.24</v>
      </c>
      <c r="D41" s="338">
        <v>-8585.4</v>
      </c>
      <c r="E41" s="338">
        <v>-310640.17477148637</v>
      </c>
      <c r="F41" s="338">
        <v>0</v>
      </c>
      <c r="G41" s="339">
        <v>1508310.1127251678</v>
      </c>
      <c r="H41" s="316"/>
      <c r="I41" s="316"/>
    </row>
    <row r="42" spans="1:9" x14ac:dyDescent="0.2">
      <c r="A42" s="325" t="s">
        <v>40</v>
      </c>
      <c r="B42" s="338">
        <v>782164.05494305305</v>
      </c>
      <c r="C42" s="338">
        <v>0</v>
      </c>
      <c r="D42" s="338">
        <v>0</v>
      </c>
      <c r="E42" s="338">
        <v>-183051.07097359037</v>
      </c>
      <c r="F42" s="338">
        <v>0</v>
      </c>
      <c r="G42" s="339">
        <v>599112.98396946269</v>
      </c>
      <c r="H42" s="316"/>
      <c r="I42" s="316"/>
    </row>
    <row r="43" spans="1:9" x14ac:dyDescent="0.2">
      <c r="A43" s="325" t="s">
        <v>835</v>
      </c>
      <c r="B43" s="338">
        <v>2720399.9550000001</v>
      </c>
      <c r="C43" s="338">
        <v>0</v>
      </c>
      <c r="D43" s="338">
        <v>0</v>
      </c>
      <c r="E43" s="338">
        <v>-575232.17857142852</v>
      </c>
      <c r="F43" s="338">
        <v>0</v>
      </c>
      <c r="G43" s="339">
        <v>2145167.7764285714</v>
      </c>
      <c r="H43" s="316"/>
      <c r="I43" s="316"/>
    </row>
    <row r="44" spans="1:9" x14ac:dyDescent="0.2">
      <c r="A44" s="341" t="s">
        <v>1016</v>
      </c>
      <c r="B44" s="338">
        <v>0</v>
      </c>
      <c r="C44" s="338"/>
      <c r="D44" s="338"/>
      <c r="E44" s="338"/>
      <c r="F44" s="338"/>
      <c r="G44" s="339">
        <v>0</v>
      </c>
      <c r="H44" s="316"/>
      <c r="I44" s="316"/>
    </row>
    <row r="45" spans="1:9" ht="13.5" thickBot="1" x14ac:dyDescent="0.25">
      <c r="A45" s="325"/>
      <c r="B45" s="336">
        <v>23616476.667618714</v>
      </c>
      <c r="C45" s="336">
        <v>1478353.7214035087</v>
      </c>
      <c r="D45" s="336">
        <v>-48024.101697538259</v>
      </c>
      <c r="E45" s="336">
        <v>-2785312.0827583056</v>
      </c>
      <c r="F45" s="336">
        <v>0</v>
      </c>
      <c r="G45" s="336">
        <v>22261494.204566386</v>
      </c>
      <c r="H45" s="316"/>
      <c r="I45" s="316"/>
    </row>
    <row r="46" spans="1:9" x14ac:dyDescent="0.2">
      <c r="A46" s="310"/>
      <c r="B46" s="447"/>
      <c r="C46" s="138"/>
      <c r="D46" s="138"/>
      <c r="E46" s="138"/>
      <c r="F46" s="138"/>
      <c r="G46" s="311"/>
    </row>
    <row r="47" spans="1:9" x14ac:dyDescent="0.2">
      <c r="A47" s="320" t="s">
        <v>636</v>
      </c>
      <c r="B47" s="138"/>
      <c r="C47" s="138">
        <v>164</v>
      </c>
      <c r="D47" s="138"/>
      <c r="E47" s="138"/>
      <c r="F47" s="138"/>
      <c r="G47" s="311"/>
    </row>
    <row r="48" spans="1:9" x14ac:dyDescent="0.2">
      <c r="A48" s="325" t="s">
        <v>1017</v>
      </c>
      <c r="B48" s="138"/>
      <c r="C48" s="138"/>
      <c r="D48" s="138"/>
      <c r="E48" s="138"/>
      <c r="F48" s="447"/>
      <c r="G48" s="311"/>
    </row>
    <row r="49" spans="1:7" ht="13.5" thickBot="1" x14ac:dyDescent="0.25">
      <c r="A49" s="342"/>
      <c r="B49" s="284"/>
      <c r="C49" s="284"/>
      <c r="D49" s="284"/>
      <c r="E49" s="284"/>
      <c r="F49" s="284"/>
      <c r="G49" s="312"/>
    </row>
  </sheetData>
  <pageMargins left="0.70866141732283472" right="0.70866141732283472" top="0.74803149606299213" bottom="0.74803149606299213" header="0.31496062992125984" footer="0.31496062992125984"/>
  <pageSetup scale="61" firstPageNumber="24" orientation="portrait" useFirstPageNumber="1" r:id="rId1"/>
  <headerFooter>
    <oddFooter>&amp;C24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6"/>
  <sheetViews>
    <sheetView view="pageBreakPreview" topLeftCell="A34" zoomScale="90" zoomScaleSheetLayoutView="90" workbookViewId="0">
      <selection activeCell="D48" sqref="D48"/>
    </sheetView>
  </sheetViews>
  <sheetFormatPr defaultColWidth="9.140625" defaultRowHeight="12.75" x14ac:dyDescent="0.2"/>
  <cols>
    <col min="1" max="1" width="5.42578125" style="303" customWidth="1"/>
    <col min="2" max="2" width="66.7109375" style="99" customWidth="1"/>
    <col min="3" max="6" width="17.7109375" style="99" customWidth="1"/>
    <col min="7" max="7" width="20.28515625" style="99" customWidth="1"/>
    <col min="8" max="8" width="13.5703125" style="99" bestFit="1" customWidth="1"/>
    <col min="9" max="10" width="11.28515625" style="99" bestFit="1" customWidth="1"/>
    <col min="11" max="19" width="9.140625" style="99"/>
    <col min="20" max="20" width="3" style="99" hidden="1" customWidth="1"/>
    <col min="21" max="21" width="41.42578125" style="99" hidden="1" customWidth="1"/>
    <col min="22" max="16384" width="9.140625" style="99"/>
  </cols>
  <sheetData>
    <row r="1" spans="1:21" x14ac:dyDescent="0.2">
      <c r="G1" s="223" t="s">
        <v>19</v>
      </c>
      <c r="T1" s="753" t="s">
        <v>488</v>
      </c>
      <c r="U1" s="753"/>
    </row>
    <row r="2" spans="1:21" x14ac:dyDescent="0.2">
      <c r="B2" s="767" t="str">
        <f>IF(Cover!A6="Insert Name of Municipality here","Input name of municipality in cover sheet",Cover!A6)</f>
        <v>XHARIEP DISTRICT MUNICIPALITY</v>
      </c>
      <c r="C2" s="767"/>
      <c r="D2" s="767"/>
      <c r="E2" s="767"/>
      <c r="F2" s="767"/>
    </row>
    <row r="3" spans="1:21" ht="13.5" thickBot="1" x14ac:dyDescent="0.25">
      <c r="B3" s="753" t="s">
        <v>1257</v>
      </c>
      <c r="C3" s="753"/>
      <c r="D3" s="753"/>
      <c r="E3" s="753"/>
      <c r="F3" s="753"/>
    </row>
    <row r="4" spans="1:21" x14ac:dyDescent="0.2">
      <c r="B4" s="767" t="str">
        <f>IF(Cover!E8="insert financial year (e.g. 2008)", "input financial year in cover sheet","for the period ended 30 June "&amp;Cover!E8)</f>
        <v>for the period ended 30 June 2014</v>
      </c>
      <c r="C4" s="767"/>
      <c r="D4" s="767"/>
      <c r="E4" s="767"/>
      <c r="F4" s="767"/>
      <c r="G4" s="138"/>
      <c r="J4" s="809" t="s">
        <v>421</v>
      </c>
      <c r="K4" s="810"/>
      <c r="L4" s="810"/>
      <c r="M4" s="810"/>
      <c r="N4" s="810"/>
      <c r="O4" s="810"/>
      <c r="P4" s="810"/>
      <c r="Q4" s="811"/>
    </row>
    <row r="5" spans="1:21" x14ac:dyDescent="0.2">
      <c r="C5" s="138"/>
      <c r="D5" s="138"/>
      <c r="E5" s="304"/>
      <c r="F5" s="304"/>
      <c r="G5" s="138"/>
      <c r="J5" s="812"/>
      <c r="K5" s="813"/>
      <c r="L5" s="813"/>
      <c r="M5" s="813"/>
      <c r="N5" s="813"/>
      <c r="O5" s="813"/>
      <c r="P5" s="813"/>
      <c r="Q5" s="814"/>
    </row>
    <row r="6" spans="1:21" ht="13.5" thickBot="1" x14ac:dyDescent="0.25">
      <c r="B6" s="286"/>
      <c r="C6" s="287"/>
      <c r="D6" s="287"/>
      <c r="E6" s="288"/>
      <c r="F6" s="288"/>
      <c r="G6" s="138"/>
      <c r="J6" s="812"/>
      <c r="K6" s="813"/>
      <c r="L6" s="813"/>
      <c r="M6" s="813"/>
      <c r="N6" s="813"/>
      <c r="O6" s="813"/>
      <c r="P6" s="813"/>
      <c r="Q6" s="814"/>
    </row>
    <row r="7" spans="1:21" x14ac:dyDescent="0.2">
      <c r="E7" s="303"/>
      <c r="F7" s="303"/>
      <c r="G7" s="225" t="s">
        <v>386</v>
      </c>
      <c r="J7" s="812"/>
      <c r="K7" s="813"/>
      <c r="L7" s="813"/>
      <c r="M7" s="813"/>
      <c r="N7" s="813"/>
      <c r="O7" s="813"/>
      <c r="P7" s="813"/>
      <c r="Q7" s="814"/>
    </row>
    <row r="8" spans="1:21" x14ac:dyDescent="0.2">
      <c r="A8" s="303">
        <v>7</v>
      </c>
      <c r="B8" s="226" t="s">
        <v>536</v>
      </c>
      <c r="C8" s="279"/>
      <c r="D8" s="279"/>
      <c r="F8" s="227"/>
      <c r="G8" s="228"/>
      <c r="H8" s="227"/>
      <c r="J8" s="812"/>
      <c r="K8" s="813"/>
      <c r="L8" s="813"/>
      <c r="M8" s="813"/>
      <c r="N8" s="813"/>
      <c r="O8" s="813"/>
      <c r="P8" s="813"/>
      <c r="Q8" s="814"/>
      <c r="T8" s="99">
        <v>1</v>
      </c>
      <c r="U8" s="99" t="s">
        <v>256</v>
      </c>
    </row>
    <row r="9" spans="1:21" x14ac:dyDescent="0.2">
      <c r="B9" s="226"/>
      <c r="C9" s="279"/>
      <c r="D9" s="279"/>
      <c r="F9" s="227"/>
      <c r="G9" s="228"/>
      <c r="H9" s="227"/>
      <c r="J9" s="812"/>
      <c r="K9" s="813"/>
      <c r="L9" s="813"/>
      <c r="M9" s="813"/>
      <c r="N9" s="813"/>
      <c r="O9" s="813"/>
      <c r="P9" s="813"/>
      <c r="Q9" s="814"/>
    </row>
    <row r="10" spans="1:21" ht="27.75" customHeight="1" thickBot="1" x14ac:dyDescent="0.25">
      <c r="A10" s="402">
        <v>7.1</v>
      </c>
      <c r="B10" s="130" t="s">
        <v>406</v>
      </c>
      <c r="C10" s="229" t="s">
        <v>407</v>
      </c>
      <c r="D10" s="230" t="s">
        <v>485</v>
      </c>
      <c r="E10" s="230" t="s">
        <v>485</v>
      </c>
      <c r="F10" s="230" t="s">
        <v>334</v>
      </c>
      <c r="J10" s="815"/>
      <c r="K10" s="816"/>
      <c r="L10" s="816"/>
      <c r="M10" s="816"/>
      <c r="N10" s="816"/>
      <c r="O10" s="816"/>
      <c r="P10" s="816"/>
      <c r="Q10" s="817"/>
    </row>
    <row r="11" spans="1:21" x14ac:dyDescent="0.2">
      <c r="B11" s="138"/>
      <c r="C11" s="401" t="s">
        <v>1146</v>
      </c>
      <c r="D11" s="401" t="s">
        <v>1146</v>
      </c>
      <c r="E11" s="401" t="s">
        <v>1146</v>
      </c>
      <c r="F11" s="401" t="s">
        <v>1146</v>
      </c>
    </row>
    <row r="12" spans="1:21" x14ac:dyDescent="0.2">
      <c r="B12" s="138"/>
      <c r="C12" s="231"/>
      <c r="D12" s="231"/>
      <c r="E12" s="231"/>
      <c r="F12" s="231"/>
    </row>
    <row r="13" spans="1:21" x14ac:dyDescent="0.2">
      <c r="B13" s="221" t="s">
        <v>987</v>
      </c>
      <c r="C13" s="232">
        <v>0</v>
      </c>
      <c r="D13" s="232">
        <v>0</v>
      </c>
      <c r="E13" s="232">
        <v>0</v>
      </c>
      <c r="F13" s="232">
        <v>0</v>
      </c>
    </row>
    <row r="14" spans="1:21" x14ac:dyDescent="0.2">
      <c r="B14" s="138" t="s">
        <v>335</v>
      </c>
      <c r="C14" s="233">
        <v>0</v>
      </c>
      <c r="D14" s="233">
        <v>0</v>
      </c>
      <c r="E14" s="233">
        <v>0</v>
      </c>
      <c r="F14" s="204">
        <v>0</v>
      </c>
    </row>
    <row r="15" spans="1:21" hidden="1" x14ac:dyDescent="0.2">
      <c r="B15" s="99" t="s">
        <v>943</v>
      </c>
      <c r="C15" s="234"/>
      <c r="D15" s="234"/>
      <c r="E15" s="234"/>
      <c r="F15" s="149">
        <v>0</v>
      </c>
    </row>
    <row r="16" spans="1:21" hidden="1" x14ac:dyDescent="0.2">
      <c r="B16" s="99" t="s">
        <v>944</v>
      </c>
      <c r="C16" s="234"/>
      <c r="D16" s="234"/>
      <c r="E16" s="234"/>
      <c r="F16" s="149">
        <v>0</v>
      </c>
    </row>
    <row r="17" spans="2:9" x14ac:dyDescent="0.2">
      <c r="B17" s="138" t="s">
        <v>599</v>
      </c>
      <c r="C17" s="235">
        <v>0</v>
      </c>
      <c r="D17" s="235">
        <v>0</v>
      </c>
      <c r="E17" s="235">
        <v>0</v>
      </c>
      <c r="F17" s="236">
        <v>0</v>
      </c>
    </row>
    <row r="18" spans="2:9" x14ac:dyDescent="0.2">
      <c r="B18" s="138"/>
      <c r="C18" s="203"/>
      <c r="D18" s="203"/>
      <c r="E18" s="203"/>
      <c r="F18" s="203"/>
      <c r="I18" s="138"/>
    </row>
    <row r="19" spans="2:9" x14ac:dyDescent="0.2">
      <c r="B19" s="138" t="s">
        <v>408</v>
      </c>
      <c r="C19" s="237">
        <v>0</v>
      </c>
      <c r="D19" s="237">
        <v>0</v>
      </c>
      <c r="E19" s="237">
        <v>0</v>
      </c>
      <c r="F19" s="237">
        <v>0</v>
      </c>
      <c r="I19" s="138"/>
    </row>
    <row r="20" spans="2:9" x14ac:dyDescent="0.2">
      <c r="B20" s="138" t="s">
        <v>410</v>
      </c>
      <c r="C20" s="237">
        <v>0</v>
      </c>
      <c r="D20" s="237">
        <v>0</v>
      </c>
      <c r="E20" s="237">
        <v>0</v>
      </c>
      <c r="F20" s="237">
        <v>0</v>
      </c>
      <c r="I20" s="138"/>
    </row>
    <row r="21" spans="2:9" x14ac:dyDescent="0.2">
      <c r="B21" s="138"/>
      <c r="C21" s="237"/>
      <c r="D21" s="237"/>
      <c r="E21" s="237"/>
      <c r="F21" s="199"/>
      <c r="I21" s="138"/>
    </row>
    <row r="22" spans="2:9" hidden="1" x14ac:dyDescent="0.2">
      <c r="B22" s="138" t="s">
        <v>405</v>
      </c>
      <c r="C22" s="201">
        <v>0</v>
      </c>
      <c r="D22" s="201">
        <v>0</v>
      </c>
      <c r="E22" s="201">
        <v>0</v>
      </c>
      <c r="F22" s="201">
        <v>0</v>
      </c>
      <c r="I22" s="138"/>
    </row>
    <row r="23" spans="2:9" hidden="1" x14ac:dyDescent="0.2">
      <c r="B23" s="138" t="s">
        <v>335</v>
      </c>
      <c r="C23" s="233">
        <v>0</v>
      </c>
      <c r="D23" s="233">
        <v>0</v>
      </c>
      <c r="E23" s="233">
        <v>0</v>
      </c>
      <c r="F23" s="204">
        <v>0</v>
      </c>
      <c r="I23" s="138"/>
    </row>
    <row r="24" spans="2:9" hidden="1" x14ac:dyDescent="0.2">
      <c r="B24" s="138" t="s">
        <v>409</v>
      </c>
      <c r="C24" s="235">
        <v>0</v>
      </c>
      <c r="D24" s="235">
        <v>0</v>
      </c>
      <c r="E24" s="235">
        <v>0</v>
      </c>
      <c r="F24" s="236">
        <v>0</v>
      </c>
      <c r="I24" s="138"/>
    </row>
    <row r="25" spans="2:9" hidden="1" x14ac:dyDescent="0.2">
      <c r="B25" s="138"/>
      <c r="C25" s="203"/>
      <c r="D25" s="203"/>
      <c r="E25" s="203"/>
      <c r="F25" s="203"/>
      <c r="I25" s="138"/>
    </row>
    <row r="26" spans="2:9" hidden="1" x14ac:dyDescent="0.2">
      <c r="B26" s="99" t="s">
        <v>545</v>
      </c>
      <c r="C26" s="237">
        <v>0</v>
      </c>
      <c r="D26" s="237">
        <v>0</v>
      </c>
      <c r="E26" s="237">
        <v>0</v>
      </c>
      <c r="F26" s="237">
        <v>0</v>
      </c>
      <c r="I26" s="138"/>
    </row>
    <row r="27" spans="2:9" hidden="1" x14ac:dyDescent="0.2">
      <c r="B27" s="138" t="s">
        <v>546</v>
      </c>
      <c r="C27" s="237">
        <v>0</v>
      </c>
      <c r="D27" s="237">
        <v>0</v>
      </c>
      <c r="E27" s="237">
        <v>0</v>
      </c>
      <c r="F27" s="237">
        <v>0</v>
      </c>
      <c r="I27" s="138"/>
    </row>
    <row r="28" spans="2:9" hidden="1" x14ac:dyDescent="0.2">
      <c r="B28" s="99" t="s">
        <v>165</v>
      </c>
      <c r="C28" s="237">
        <v>0</v>
      </c>
      <c r="D28" s="237">
        <v>0</v>
      </c>
      <c r="E28" s="237">
        <v>0</v>
      </c>
      <c r="F28" s="237">
        <v>0</v>
      </c>
      <c r="I28" s="138"/>
    </row>
    <row r="29" spans="2:9" x14ac:dyDescent="0.2">
      <c r="B29" s="138"/>
      <c r="C29" s="237"/>
      <c r="D29" s="237"/>
      <c r="E29" s="237"/>
      <c r="F29" s="237"/>
      <c r="I29" s="138"/>
    </row>
    <row r="30" spans="2:9" x14ac:dyDescent="0.2">
      <c r="B30" s="221" t="s">
        <v>1180</v>
      </c>
      <c r="C30" s="201">
        <v>0</v>
      </c>
      <c r="D30" s="201">
        <v>0</v>
      </c>
      <c r="E30" s="201">
        <v>0</v>
      </c>
      <c r="F30" s="201">
        <v>0</v>
      </c>
      <c r="I30" s="138"/>
    </row>
    <row r="31" spans="2:9" x14ac:dyDescent="0.2">
      <c r="B31" s="138" t="s">
        <v>335</v>
      </c>
      <c r="C31" s="233">
        <v>0</v>
      </c>
      <c r="D31" s="233">
        <v>0</v>
      </c>
      <c r="E31" s="233">
        <v>0</v>
      </c>
      <c r="F31" s="233">
        <v>0</v>
      </c>
      <c r="I31" s="138"/>
    </row>
    <row r="32" spans="2:9" x14ac:dyDescent="0.2">
      <c r="B32" s="138" t="s">
        <v>599</v>
      </c>
      <c r="C32" s="235">
        <v>0</v>
      </c>
      <c r="D32" s="235">
        <v>0</v>
      </c>
      <c r="E32" s="235">
        <v>0</v>
      </c>
      <c r="F32" s="235">
        <v>0</v>
      </c>
      <c r="I32" s="138"/>
    </row>
    <row r="33" spans="1:9" x14ac:dyDescent="0.2">
      <c r="B33" s="138"/>
      <c r="C33" s="231"/>
      <c r="D33" s="231"/>
      <c r="E33" s="231"/>
      <c r="F33" s="231"/>
      <c r="I33" s="138"/>
    </row>
    <row r="34" spans="1:9" ht="26.25" customHeight="1" x14ac:dyDescent="0.2">
      <c r="A34" s="303">
        <v>7.2</v>
      </c>
      <c r="B34" s="130" t="s">
        <v>1251</v>
      </c>
      <c r="C34" s="229"/>
      <c r="D34" s="229"/>
      <c r="E34" s="230"/>
      <c r="F34" s="230"/>
      <c r="I34" s="138"/>
    </row>
    <row r="35" spans="1:9" x14ac:dyDescent="0.2">
      <c r="B35" s="138"/>
      <c r="C35" s="401"/>
      <c r="D35" s="401"/>
      <c r="E35" s="401"/>
      <c r="F35" s="401"/>
      <c r="I35" s="138"/>
    </row>
    <row r="36" spans="1:9" x14ac:dyDescent="0.2">
      <c r="B36" s="138"/>
      <c r="C36" s="227"/>
      <c r="D36" s="227"/>
      <c r="E36" s="227"/>
      <c r="F36" s="238"/>
      <c r="I36" s="138"/>
    </row>
    <row r="37" spans="1:9" x14ac:dyDescent="0.2">
      <c r="B37" s="221" t="s">
        <v>987</v>
      </c>
      <c r="C37" s="343" t="s">
        <v>1014</v>
      </c>
      <c r="D37" s="343" t="s">
        <v>503</v>
      </c>
      <c r="E37" s="344" t="s">
        <v>410</v>
      </c>
      <c r="F37" s="344" t="s">
        <v>334</v>
      </c>
      <c r="I37" s="138"/>
    </row>
    <row r="38" spans="1:9" x14ac:dyDescent="0.2">
      <c r="B38" s="138"/>
      <c r="C38" s="280">
        <v>0</v>
      </c>
      <c r="D38" s="280">
        <v>0</v>
      </c>
      <c r="E38" s="280">
        <v>0</v>
      </c>
      <c r="F38" s="280">
        <v>0</v>
      </c>
      <c r="I38" s="138"/>
    </row>
    <row r="39" spans="1:9" hidden="1" x14ac:dyDescent="0.2">
      <c r="B39" s="99" t="s">
        <v>943</v>
      </c>
      <c r="C39" s="237"/>
      <c r="D39" s="237"/>
      <c r="E39" s="237"/>
      <c r="F39" s="237">
        <v>0</v>
      </c>
      <c r="I39" s="138"/>
    </row>
    <row r="40" spans="1:9" hidden="1" x14ac:dyDescent="0.2">
      <c r="B40" s="99" t="s">
        <v>944</v>
      </c>
      <c r="C40" s="237"/>
      <c r="D40" s="237"/>
      <c r="E40" s="237"/>
      <c r="F40" s="237">
        <v>0</v>
      </c>
      <c r="I40" s="138"/>
    </row>
    <row r="41" spans="1:9" x14ac:dyDescent="0.2">
      <c r="B41" s="138"/>
      <c r="C41" s="237"/>
      <c r="D41" s="237"/>
      <c r="E41" s="237"/>
      <c r="F41" s="237"/>
      <c r="I41" s="138"/>
    </row>
    <row r="42" spans="1:9" hidden="1" x14ac:dyDescent="0.2">
      <c r="B42" s="138"/>
      <c r="C42" s="237"/>
      <c r="D42" s="237"/>
      <c r="E42" s="237"/>
      <c r="F42" s="237"/>
      <c r="I42" s="138"/>
    </row>
    <row r="43" spans="1:9" x14ac:dyDescent="0.2">
      <c r="B43" s="138"/>
      <c r="C43" s="237"/>
      <c r="D43" s="237"/>
      <c r="E43" s="237"/>
      <c r="F43" s="237"/>
      <c r="I43" s="138"/>
    </row>
    <row r="44" spans="1:9" x14ac:dyDescent="0.2">
      <c r="B44" s="221" t="s">
        <v>1180</v>
      </c>
      <c r="C44" s="343" t="s">
        <v>1014</v>
      </c>
      <c r="D44" s="343" t="s">
        <v>503</v>
      </c>
      <c r="E44" s="344" t="s">
        <v>410</v>
      </c>
      <c r="F44" s="344" t="s">
        <v>334</v>
      </c>
      <c r="I44" s="138"/>
    </row>
    <row r="45" spans="1:9" x14ac:dyDescent="0.2">
      <c r="B45" s="138" t="s">
        <v>407</v>
      </c>
      <c r="C45" s="237">
        <v>0</v>
      </c>
      <c r="D45" s="237">
        <v>0</v>
      </c>
      <c r="E45" s="237">
        <v>0</v>
      </c>
      <c r="F45" s="237">
        <v>0</v>
      </c>
      <c r="I45" s="138"/>
    </row>
    <row r="46" spans="1:9" x14ac:dyDescent="0.2">
      <c r="B46" s="138"/>
      <c r="C46" s="201"/>
      <c r="D46" s="201"/>
      <c r="E46" s="201"/>
      <c r="F46" s="201"/>
      <c r="I46" s="138"/>
    </row>
    <row r="47" spans="1:9" x14ac:dyDescent="0.2">
      <c r="B47" s="138"/>
      <c r="C47" s="237"/>
      <c r="D47" s="237"/>
      <c r="E47" s="237"/>
      <c r="F47" s="237"/>
      <c r="I47" s="138"/>
    </row>
    <row r="48" spans="1:9" x14ac:dyDescent="0.2">
      <c r="C48" s="237"/>
      <c r="D48" s="237"/>
      <c r="E48" s="237"/>
      <c r="F48" s="237"/>
      <c r="I48" s="138"/>
    </row>
    <row r="49" spans="1:9" x14ac:dyDescent="0.2">
      <c r="B49" s="138">
        <v>165</v>
      </c>
      <c r="C49" s="237"/>
      <c r="D49" s="237"/>
      <c r="E49" s="237"/>
      <c r="F49" s="237"/>
      <c r="I49" s="138"/>
    </row>
    <row r="50" spans="1:9" hidden="1" x14ac:dyDescent="0.2">
      <c r="A50" s="303">
        <v>12.2</v>
      </c>
      <c r="B50" s="99" t="s">
        <v>428</v>
      </c>
      <c r="C50" s="138"/>
      <c r="D50" s="138"/>
      <c r="E50" s="138"/>
      <c r="F50" s="138"/>
    </row>
    <row r="51" spans="1:9" hidden="1" x14ac:dyDescent="0.2">
      <c r="F51" s="138"/>
    </row>
    <row r="52" spans="1:9" hidden="1" x14ac:dyDescent="0.2">
      <c r="B52" s="99" t="s">
        <v>429</v>
      </c>
    </row>
    <row r="53" spans="1:9" hidden="1" x14ac:dyDescent="0.2">
      <c r="B53" s="99" t="s">
        <v>517</v>
      </c>
    </row>
    <row r="54" spans="1:9" ht="25.5" hidden="1" x14ac:dyDescent="0.2">
      <c r="B54" s="279" t="s">
        <v>430</v>
      </c>
    </row>
    <row r="55" spans="1:9" hidden="1" x14ac:dyDescent="0.2"/>
    <row r="56" spans="1:9" hidden="1" x14ac:dyDescent="0.2">
      <c r="G56" s="188" t="s">
        <v>387</v>
      </c>
    </row>
  </sheetData>
  <mergeCells count="5">
    <mergeCell ref="B2:F2"/>
    <mergeCell ref="B3:F3"/>
    <mergeCell ref="B4:F4"/>
    <mergeCell ref="T1:U1"/>
    <mergeCell ref="J4:Q10"/>
  </mergeCells>
  <phoneticPr fontId="13" type="noConversion"/>
  <conditionalFormatting sqref="B30 B13 B4:F4">
    <cfRule type="cellIs" dxfId="11" priority="4" stopIfTrue="1" operator="equal">
      <formula>"input financial year in cover sheet"</formula>
    </cfRule>
  </conditionalFormatting>
  <conditionalFormatting sqref="B2:F2">
    <cfRule type="cellIs" dxfId="10" priority="5" stopIfTrue="1" operator="equal">
      <formula>"Input name of municipality in cover sheet"</formula>
    </cfRule>
  </conditionalFormatting>
  <conditionalFormatting sqref="B37">
    <cfRule type="cellIs" dxfId="9" priority="2" stopIfTrue="1" operator="equal">
      <formula>"input financial year in cover sheet"</formula>
    </cfRule>
  </conditionalFormatting>
  <conditionalFormatting sqref="B44">
    <cfRule type="cellIs" dxfId="8" priority="1"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scale="61" firstPageNumber="25" orientation="portrait"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125"/>
  <sheetViews>
    <sheetView view="pageBreakPreview" topLeftCell="A86" workbookViewId="0">
      <pane xSplit="2" topLeftCell="C1" activePane="topRight" state="frozen"/>
      <selection pane="topRight" activeCell="K86" sqref="K86"/>
    </sheetView>
  </sheetViews>
  <sheetFormatPr defaultRowHeight="12.75" x14ac:dyDescent="0.2"/>
  <cols>
    <col min="1" max="1" width="5.42578125" style="1" customWidth="1"/>
    <col min="2" max="2" width="42.42578125" customWidth="1"/>
    <col min="3" max="10" width="14" customWidth="1"/>
  </cols>
  <sheetData>
    <row r="1" spans="1:22" x14ac:dyDescent="0.2">
      <c r="K1" s="73" t="s">
        <v>19</v>
      </c>
    </row>
    <row r="2" spans="1:22" ht="15.75" x14ac:dyDescent="0.25">
      <c r="B2" s="828" t="str">
        <f>IF(Cover!A6="Insert Name of Municipality here","Input name of municipality in cover sheet",Cover!A6)</f>
        <v>XHARIEP DISTRICT MUNICIPALITY</v>
      </c>
      <c r="C2" s="828"/>
      <c r="D2" s="828"/>
      <c r="E2" s="828"/>
      <c r="F2" s="828"/>
      <c r="G2" s="828"/>
      <c r="H2" s="828"/>
      <c r="I2" s="828"/>
      <c r="J2" s="828"/>
    </row>
    <row r="3" spans="1:22" ht="13.5" thickBot="1" x14ac:dyDescent="0.25">
      <c r="B3" s="764" t="s">
        <v>587</v>
      </c>
      <c r="C3" s="764"/>
      <c r="D3" s="764"/>
      <c r="E3" s="764"/>
      <c r="F3" s="764"/>
      <c r="G3" s="764"/>
      <c r="H3" s="764"/>
      <c r="I3" s="764"/>
      <c r="J3" s="764"/>
    </row>
    <row r="4" spans="1:22" x14ac:dyDescent="0.2">
      <c r="B4" s="827" t="str">
        <f>IF(Cover!E8="insert financial year (e.g. 2008)", "input financial year in cover sheet","for the quarter ended 31 December "&amp;Cover!E8)</f>
        <v>for the quarter ended 31 December 2014</v>
      </c>
      <c r="C4" s="827"/>
      <c r="D4" s="827"/>
      <c r="E4" s="827"/>
      <c r="F4" s="827"/>
      <c r="G4" s="827"/>
      <c r="H4" s="827"/>
      <c r="I4" s="827"/>
      <c r="J4" s="827"/>
      <c r="O4" s="818" t="s">
        <v>421</v>
      </c>
      <c r="P4" s="819"/>
      <c r="Q4" s="819"/>
      <c r="R4" s="819"/>
      <c r="S4" s="819"/>
      <c r="T4" s="819"/>
      <c r="U4" s="819"/>
      <c r="V4" s="820"/>
    </row>
    <row r="5" spans="1:22" x14ac:dyDescent="0.2">
      <c r="C5" s="10"/>
      <c r="D5" s="10"/>
      <c r="E5" s="10"/>
      <c r="F5" s="10"/>
      <c r="O5" s="821"/>
      <c r="P5" s="822"/>
      <c r="Q5" s="822"/>
      <c r="R5" s="822"/>
      <c r="S5" s="822"/>
      <c r="T5" s="822"/>
      <c r="U5" s="822"/>
      <c r="V5" s="823"/>
    </row>
    <row r="6" spans="1:22" x14ac:dyDescent="0.2">
      <c r="A6" s="1" t="e">
        <f>'Note 7'!#REF!+1</f>
        <v>#REF!</v>
      </c>
      <c r="B6" s="1" t="s">
        <v>601</v>
      </c>
      <c r="E6" s="58"/>
      <c r="F6" s="58"/>
      <c r="K6" s="74" t="s">
        <v>298</v>
      </c>
      <c r="O6" s="821"/>
      <c r="P6" s="822"/>
      <c r="Q6" s="822"/>
      <c r="R6" s="822"/>
      <c r="S6" s="822"/>
      <c r="T6" s="822"/>
      <c r="U6" s="822"/>
      <c r="V6" s="823"/>
    </row>
    <row r="7" spans="1:22" x14ac:dyDescent="0.2">
      <c r="O7" s="821"/>
      <c r="P7" s="822"/>
      <c r="Q7" s="822"/>
      <c r="R7" s="822"/>
      <c r="S7" s="822"/>
      <c r="T7" s="822"/>
      <c r="U7" s="822"/>
      <c r="V7" s="823"/>
    </row>
    <row r="8" spans="1:22" ht="25.5" x14ac:dyDescent="0.2">
      <c r="A8" s="1">
        <v>14.1</v>
      </c>
      <c r="B8" s="1" t="s">
        <v>333</v>
      </c>
      <c r="C8" s="27" t="s">
        <v>603</v>
      </c>
      <c r="D8" s="27" t="s">
        <v>604</v>
      </c>
      <c r="E8" s="27" t="s">
        <v>605</v>
      </c>
      <c r="F8" s="27" t="s">
        <v>606</v>
      </c>
      <c r="G8" s="27" t="s">
        <v>607</v>
      </c>
      <c r="H8" s="27" t="s">
        <v>608</v>
      </c>
      <c r="I8" s="27" t="s">
        <v>505</v>
      </c>
      <c r="J8" s="27" t="s">
        <v>334</v>
      </c>
      <c r="K8" s="11"/>
      <c r="L8" s="11"/>
      <c r="M8" s="11"/>
      <c r="O8" s="821"/>
      <c r="P8" s="822"/>
      <c r="Q8" s="822"/>
      <c r="R8" s="822"/>
      <c r="S8" s="822"/>
      <c r="T8" s="822"/>
      <c r="U8" s="822"/>
      <c r="V8" s="823"/>
    </row>
    <row r="9" spans="1:22" s="1" customFormat="1" x14ac:dyDescent="0.2">
      <c r="C9" s="33" t="str">
        <f>IF(Cover!$E$12="Select level of rounding"," ",IF(Cover!$E$12 = "R  (i.e. only cents)", "R", "R'000"))</f>
        <v>R</v>
      </c>
      <c r="D9" s="33" t="str">
        <f>IF(Cover!$E$12="Select level of rounding"," ",IF(Cover!$E$12 = "R  (i.e. only cents)", "R", "R'000"))</f>
        <v>R</v>
      </c>
      <c r="E9" s="33" t="str">
        <f>IF(Cover!$E$12="Select level of rounding"," ",IF(Cover!$E$12 = "R  (i.e. only cents)", "R", "R'000"))</f>
        <v>R</v>
      </c>
      <c r="F9" s="33" t="str">
        <f>IF(Cover!$E$12="Select level of rounding"," ",IF(Cover!$E$12 = "R  (i.e. only cents)", "R", "R'000"))</f>
        <v>R</v>
      </c>
      <c r="G9" s="33" t="str">
        <f>IF(Cover!$E$12="Select level of rounding"," ",IF(Cover!$E$12 = "R  (i.e. only cents)", "R", "R'000"))</f>
        <v>R</v>
      </c>
      <c r="H9" s="33" t="str">
        <f>IF(Cover!$E$12="Select level of rounding"," ",IF(Cover!$E$12 = "R  (i.e. only cents)", "R", "R'000"))</f>
        <v>R</v>
      </c>
      <c r="I9" s="33" t="str">
        <f>IF(Cover!$E$12="Select level of rounding"," ",IF(Cover!$E$12 = "R  (i.e. only cents)", "R", "R'000"))</f>
        <v>R</v>
      </c>
      <c r="J9" s="33" t="str">
        <f>IF(Cover!$E$12="Select level of rounding"," ",IF(Cover!$E$12 = "R  (i.e. only cents)", "R", "R'000"))</f>
        <v>R</v>
      </c>
      <c r="O9" s="821"/>
      <c r="P9" s="822"/>
      <c r="Q9" s="822"/>
      <c r="R9" s="822"/>
      <c r="S9" s="822"/>
      <c r="T9" s="822"/>
      <c r="U9" s="822"/>
      <c r="V9" s="823"/>
    </row>
    <row r="10" spans="1:22" ht="13.5" thickBot="1" x14ac:dyDescent="0.25">
      <c r="B10" s="1"/>
      <c r="O10" s="824"/>
      <c r="P10" s="825"/>
      <c r="Q10" s="825"/>
      <c r="R10" s="825"/>
      <c r="S10" s="825"/>
      <c r="T10" s="825"/>
      <c r="U10" s="825"/>
      <c r="V10" s="826"/>
    </row>
    <row r="11" spans="1:22" x14ac:dyDescent="0.2">
      <c r="B11" s="1" t="str">
        <f>IF(Cover!$E$8="insert financial year (e.g. 2008)", "input financial year in cover sheet","as at 1 July "&amp;Cover!$E$8-1)</f>
        <v>as at 1 July 2013</v>
      </c>
      <c r="C11" s="28" t="e">
        <f t="shared" ref="C11:I11" si="0">SUM(C12:C15)</f>
        <v>#REF!</v>
      </c>
      <c r="D11" s="28" t="e">
        <f t="shared" si="0"/>
        <v>#REF!</v>
      </c>
      <c r="E11" s="28" t="e">
        <f t="shared" si="0"/>
        <v>#REF!</v>
      </c>
      <c r="F11" s="28" t="e">
        <f t="shared" si="0"/>
        <v>#REF!</v>
      </c>
      <c r="G11" s="28" t="e">
        <f t="shared" si="0"/>
        <v>#REF!</v>
      </c>
      <c r="H11" s="28" t="e">
        <f t="shared" si="0"/>
        <v>#REF!</v>
      </c>
      <c r="I11" s="28" t="e">
        <f t="shared" si="0"/>
        <v>#REF!</v>
      </c>
      <c r="J11" s="28" t="e">
        <f>SUM(J12:J15)</f>
        <v>#REF!</v>
      </c>
    </row>
    <row r="12" spans="1:22" x14ac:dyDescent="0.2">
      <c r="B12" s="3" t="s">
        <v>90</v>
      </c>
      <c r="C12" s="59" t="e">
        <f>#REF!</f>
        <v>#REF!</v>
      </c>
      <c r="D12" s="60" t="e">
        <f>#REF!</f>
        <v>#REF!</v>
      </c>
      <c r="E12" s="60" t="e">
        <f>#REF!</f>
        <v>#REF!</v>
      </c>
      <c r="F12" s="60" t="e">
        <f>#REF!</f>
        <v>#REF!</v>
      </c>
      <c r="G12" s="60" t="e">
        <f>#REF!</f>
        <v>#REF!</v>
      </c>
      <c r="H12" s="60" t="e">
        <f>#REF!</f>
        <v>#REF!</v>
      </c>
      <c r="I12" s="60" t="e">
        <f>#REF!</f>
        <v>#REF!</v>
      </c>
      <c r="J12" s="61" t="e">
        <f>SUM(C12:I12)</f>
        <v>#REF!</v>
      </c>
    </row>
    <row r="13" spans="1:22" x14ac:dyDescent="0.2">
      <c r="B13" s="3" t="s">
        <v>117</v>
      </c>
      <c r="C13" s="62"/>
      <c r="D13" s="63"/>
      <c r="E13" s="63"/>
      <c r="F13" s="63"/>
      <c r="G13" s="63"/>
      <c r="H13" s="63"/>
      <c r="I13" s="63"/>
      <c r="J13" s="64">
        <f>SUM(C13:I13)</f>
        <v>0</v>
      </c>
    </row>
    <row r="14" spans="1:22" x14ac:dyDescent="0.2">
      <c r="B14" s="3" t="s">
        <v>118</v>
      </c>
      <c r="C14" s="62"/>
      <c r="D14" s="63"/>
      <c r="E14" s="63"/>
      <c r="F14" s="63"/>
      <c r="G14" s="63"/>
      <c r="H14" s="63"/>
      <c r="I14" s="63"/>
      <c r="J14" s="64">
        <f>SUM(C14:I14)</f>
        <v>0</v>
      </c>
    </row>
    <row r="15" spans="1:22" x14ac:dyDescent="0.2">
      <c r="B15" s="3" t="s">
        <v>544</v>
      </c>
      <c r="C15" s="65" t="e">
        <f>#REF!</f>
        <v>#REF!</v>
      </c>
      <c r="D15" s="66" t="e">
        <f>#REF!</f>
        <v>#REF!</v>
      </c>
      <c r="E15" s="66" t="e">
        <f>#REF!</f>
        <v>#REF!</v>
      </c>
      <c r="F15" s="66" t="e">
        <f>#REF!</f>
        <v>#REF!</v>
      </c>
      <c r="G15" s="66" t="e">
        <f>#REF!</f>
        <v>#REF!</v>
      </c>
      <c r="H15" s="66" t="e">
        <f>#REF!</f>
        <v>#REF!</v>
      </c>
      <c r="I15" s="66" t="e">
        <f>#REF!</f>
        <v>#REF!</v>
      </c>
      <c r="J15" s="67" t="e">
        <f>SUM(C15:I15)</f>
        <v>#REF!</v>
      </c>
    </row>
    <row r="16" spans="1:22" x14ac:dyDescent="0.2">
      <c r="B16" s="3"/>
      <c r="C16" s="68"/>
      <c r="D16" s="68"/>
      <c r="E16" s="68"/>
      <c r="F16" s="68"/>
      <c r="G16" s="68"/>
      <c r="H16" s="68"/>
      <c r="I16" s="68"/>
      <c r="J16" s="68"/>
    </row>
    <row r="17" spans="1:10" x14ac:dyDescent="0.2">
      <c r="B17" s="3" t="s">
        <v>336</v>
      </c>
      <c r="C17" s="69" t="e">
        <f>#REF!</f>
        <v>#REF!</v>
      </c>
      <c r="D17" s="69" t="e">
        <f>#REF!</f>
        <v>#REF!</v>
      </c>
      <c r="E17" s="69" t="e">
        <f>#REF!</f>
        <v>#REF!</v>
      </c>
      <c r="F17" s="69" t="e">
        <f>#REF!</f>
        <v>#REF!</v>
      </c>
      <c r="G17" s="69" t="e">
        <f>#REF!</f>
        <v>#REF!</v>
      </c>
      <c r="H17" s="69" t="e">
        <f>#REF!</f>
        <v>#REF!</v>
      </c>
      <c r="I17" s="69" t="e">
        <f>#REF!</f>
        <v>#REF!</v>
      </c>
      <c r="J17" s="69" t="e">
        <f>SUM(C17:I17)</f>
        <v>#REF!</v>
      </c>
    </row>
    <row r="18" spans="1:10" x14ac:dyDescent="0.2">
      <c r="B18" s="3" t="s">
        <v>609</v>
      </c>
      <c r="C18" s="69" t="e">
        <f>#REF!</f>
        <v>#REF!</v>
      </c>
      <c r="D18" s="69" t="e">
        <f>#REF!</f>
        <v>#REF!</v>
      </c>
      <c r="E18" s="69" t="e">
        <f>#REF!</f>
        <v>#REF!</v>
      </c>
      <c r="F18" s="69" t="e">
        <f>#REF!</f>
        <v>#REF!</v>
      </c>
      <c r="G18" s="69" t="e">
        <f>#REF!</f>
        <v>#REF!</v>
      </c>
      <c r="H18" s="69" t="e">
        <f>#REF!</f>
        <v>#REF!</v>
      </c>
      <c r="I18" s="69" t="e">
        <f>#REF!</f>
        <v>#REF!</v>
      </c>
      <c r="J18" s="69" t="e">
        <f>SUM(C18:I18)</f>
        <v>#REF!</v>
      </c>
    </row>
    <row r="19" spans="1:10" x14ac:dyDescent="0.2">
      <c r="B19" s="3" t="s">
        <v>164</v>
      </c>
      <c r="C19" s="12" t="e">
        <f>#REF!</f>
        <v>#REF!</v>
      </c>
      <c r="D19" s="69" t="e">
        <f>#REF!</f>
        <v>#REF!</v>
      </c>
      <c r="E19" s="69" t="e">
        <f>#REF!</f>
        <v>#REF!</v>
      </c>
      <c r="F19" s="69" t="e">
        <f>#REF!</f>
        <v>#REF!</v>
      </c>
      <c r="G19" s="69" t="e">
        <f>#REF!</f>
        <v>#REF!</v>
      </c>
      <c r="H19" s="69" t="e">
        <f>#REF!</f>
        <v>#REF!</v>
      </c>
      <c r="I19" s="69" t="e">
        <f>#REF!</f>
        <v>#REF!</v>
      </c>
      <c r="J19" s="69" t="e">
        <f>SUM(C19:I19)</f>
        <v>#REF!</v>
      </c>
    </row>
    <row r="20" spans="1:10" x14ac:dyDescent="0.2">
      <c r="B20" s="9" t="s">
        <v>610</v>
      </c>
      <c r="C20" s="69" t="e">
        <f>#REF!</f>
        <v>#REF!</v>
      </c>
      <c r="D20" s="69" t="e">
        <f>#REF!</f>
        <v>#REF!</v>
      </c>
      <c r="E20" s="69" t="e">
        <f>#REF!</f>
        <v>#REF!</v>
      </c>
      <c r="F20" s="69" t="e">
        <f>#REF!</f>
        <v>#REF!</v>
      </c>
      <c r="G20" s="69" t="e">
        <f>#REF!</f>
        <v>#REF!</v>
      </c>
      <c r="H20" s="69" t="e">
        <f>#REF!</f>
        <v>#REF!</v>
      </c>
      <c r="I20" s="69" t="e">
        <f>#REF!</f>
        <v>#REF!</v>
      </c>
      <c r="J20" s="69" t="e">
        <f>SUM(C20:I20)</f>
        <v>#REF!</v>
      </c>
    </row>
    <row r="21" spans="1:10" x14ac:dyDescent="0.2">
      <c r="B21" s="3"/>
      <c r="C21" s="69"/>
      <c r="D21" s="69"/>
      <c r="E21" s="69"/>
      <c r="F21" s="69"/>
      <c r="G21" s="69"/>
      <c r="H21" s="69"/>
      <c r="I21" s="69"/>
      <c r="J21" s="69"/>
    </row>
    <row r="22" spans="1:10" x14ac:dyDescent="0.2">
      <c r="B22" s="3" t="s">
        <v>405</v>
      </c>
      <c r="C22" s="31" t="e">
        <f t="shared" ref="C22:J22" si="1">SUM(C23:C24)</f>
        <v>#REF!</v>
      </c>
      <c r="D22" s="31" t="e">
        <f t="shared" si="1"/>
        <v>#REF!</v>
      </c>
      <c r="E22" s="31" t="e">
        <f t="shared" si="1"/>
        <v>#REF!</v>
      </c>
      <c r="F22" s="31" t="e">
        <f t="shared" si="1"/>
        <v>#REF!</v>
      </c>
      <c r="G22" s="31" t="e">
        <f t="shared" si="1"/>
        <v>#REF!</v>
      </c>
      <c r="H22" s="31" t="e">
        <f t="shared" si="1"/>
        <v>#REF!</v>
      </c>
      <c r="I22" s="31" t="e">
        <f t="shared" si="1"/>
        <v>#REF!</v>
      </c>
      <c r="J22" s="31" t="e">
        <f t="shared" si="1"/>
        <v>#REF!</v>
      </c>
    </row>
    <row r="23" spans="1:10" x14ac:dyDescent="0.2">
      <c r="B23" s="3" t="s">
        <v>90</v>
      </c>
      <c r="C23" s="59" t="e">
        <f>#REF!</f>
        <v>#REF!</v>
      </c>
      <c r="D23" s="60" t="e">
        <f>#REF!</f>
        <v>#REF!</v>
      </c>
      <c r="E23" s="60" t="e">
        <f>#REF!</f>
        <v>#REF!</v>
      </c>
      <c r="F23" s="60" t="e">
        <f>#REF!</f>
        <v>#REF!</v>
      </c>
      <c r="G23" s="60" t="e">
        <f>#REF!</f>
        <v>#REF!</v>
      </c>
      <c r="H23" s="60" t="e">
        <f>#REF!</f>
        <v>#REF!</v>
      </c>
      <c r="I23" s="60" t="e">
        <f>#REF!</f>
        <v>#REF!</v>
      </c>
      <c r="J23" s="61" t="e">
        <f>SUM(C23:I23)</f>
        <v>#REF!</v>
      </c>
    </row>
    <row r="24" spans="1:10" x14ac:dyDescent="0.2">
      <c r="B24" s="3" t="s">
        <v>544</v>
      </c>
      <c r="C24" s="65" t="e">
        <f>#REF!</f>
        <v>#REF!</v>
      </c>
      <c r="D24" s="66" t="e">
        <f>#REF!</f>
        <v>#REF!</v>
      </c>
      <c r="E24" s="66" t="e">
        <f>#REF!</f>
        <v>#REF!</v>
      </c>
      <c r="F24" s="66" t="e">
        <f>#REF!</f>
        <v>#REF!</v>
      </c>
      <c r="G24" s="66" t="e">
        <f>#REF!</f>
        <v>#REF!</v>
      </c>
      <c r="H24" s="66" t="e">
        <f>#REF!</f>
        <v>#REF!</v>
      </c>
      <c r="I24" s="66" t="e">
        <f>#REF!</f>
        <v>#REF!</v>
      </c>
      <c r="J24" s="67" t="e">
        <f>SUM(C24:I24)</f>
        <v>#REF!</v>
      </c>
    </row>
    <row r="25" spans="1:10" s="13" customFormat="1" x14ac:dyDescent="0.2">
      <c r="A25" s="6"/>
      <c r="C25" s="30"/>
      <c r="D25" s="30"/>
      <c r="E25" s="30"/>
      <c r="F25" s="30"/>
      <c r="G25" s="30"/>
      <c r="H25" s="30"/>
      <c r="I25" s="30"/>
      <c r="J25" s="30"/>
    </row>
    <row r="26" spans="1:10" x14ac:dyDescent="0.2">
      <c r="B26" s="3" t="s">
        <v>545</v>
      </c>
      <c r="C26" s="69" t="e">
        <f>#REF!</f>
        <v>#REF!</v>
      </c>
      <c r="D26" s="69" t="e">
        <f>#REF!</f>
        <v>#REF!</v>
      </c>
      <c r="E26" s="69" t="e">
        <f>#REF!</f>
        <v>#REF!</v>
      </c>
      <c r="F26" s="69" t="e">
        <f>#REF!</f>
        <v>#REF!</v>
      </c>
      <c r="G26" s="69" t="e">
        <f>#REF!</f>
        <v>#REF!</v>
      </c>
      <c r="H26" s="69" t="e">
        <f>#REF!</f>
        <v>#REF!</v>
      </c>
      <c r="I26" s="69" t="e">
        <f>#REF!</f>
        <v>#REF!</v>
      </c>
      <c r="J26" s="69" t="e">
        <f>SUM(C26:I26)</f>
        <v>#REF!</v>
      </c>
    </row>
    <row r="27" spans="1:10" x14ac:dyDescent="0.2">
      <c r="B27" s="9" t="s">
        <v>546</v>
      </c>
      <c r="C27" s="69" t="e">
        <f>#REF!</f>
        <v>#REF!</v>
      </c>
      <c r="D27" s="69" t="e">
        <f>#REF!</f>
        <v>#REF!</v>
      </c>
      <c r="E27" s="69" t="e">
        <f>#REF!</f>
        <v>#REF!</v>
      </c>
      <c r="F27" s="69" t="e">
        <f>#REF!</f>
        <v>#REF!</v>
      </c>
      <c r="G27" s="69" t="e">
        <f>#REF!</f>
        <v>#REF!</v>
      </c>
      <c r="H27" s="69" t="e">
        <f>#REF!</f>
        <v>#REF!</v>
      </c>
      <c r="I27" s="69" t="e">
        <f>#REF!</f>
        <v>#REF!</v>
      </c>
      <c r="J27" s="69" t="e">
        <f>SUM(C27:I27)</f>
        <v>#REF!</v>
      </c>
    </row>
    <row r="28" spans="1:10" x14ac:dyDescent="0.2">
      <c r="B28" s="3" t="s">
        <v>518</v>
      </c>
      <c r="C28" s="69" t="e">
        <f>#REF!</f>
        <v>#REF!</v>
      </c>
      <c r="D28" s="69" t="e">
        <f>#REF!</f>
        <v>#REF!</v>
      </c>
      <c r="E28" s="69" t="e">
        <f>#REF!</f>
        <v>#REF!</v>
      </c>
      <c r="F28" s="69" t="e">
        <f>#REF!</f>
        <v>#REF!</v>
      </c>
      <c r="G28" s="69" t="e">
        <f>#REF!</f>
        <v>#REF!</v>
      </c>
      <c r="H28" s="69" t="e">
        <f>#REF!</f>
        <v>#REF!</v>
      </c>
      <c r="I28" s="69" t="e">
        <f>#REF!</f>
        <v>#REF!</v>
      </c>
      <c r="J28" s="69" t="e">
        <f>SUM(C28:I28)</f>
        <v>#REF!</v>
      </c>
    </row>
    <row r="29" spans="1:10" x14ac:dyDescent="0.2">
      <c r="B29" s="3"/>
      <c r="C29" s="69"/>
      <c r="D29" s="69"/>
      <c r="E29" s="69"/>
      <c r="F29" s="69"/>
      <c r="G29" s="69"/>
      <c r="H29" s="69"/>
      <c r="I29" s="69"/>
      <c r="J29" s="69"/>
    </row>
    <row r="30" spans="1:10" x14ac:dyDescent="0.2">
      <c r="B30" s="1" t="str">
        <f>IF(Cover!$E$8="insert financial year (e.g. 2008)", "input financial year in cover sheet","as at 30 June "&amp;Cover!$E$8)</f>
        <v>as at 30 June 2014</v>
      </c>
      <c r="C30" s="31" t="e">
        <f t="shared" ref="C30:J30" si="2">SUM(C31:C32)</f>
        <v>#REF!</v>
      </c>
      <c r="D30" s="31" t="e">
        <f t="shared" si="2"/>
        <v>#REF!</v>
      </c>
      <c r="E30" s="31" t="e">
        <f t="shared" si="2"/>
        <v>#REF!</v>
      </c>
      <c r="F30" s="31" t="e">
        <f t="shared" si="2"/>
        <v>#REF!</v>
      </c>
      <c r="G30" s="31" t="e">
        <f t="shared" si="2"/>
        <v>#REF!</v>
      </c>
      <c r="H30" s="31" t="e">
        <f t="shared" si="2"/>
        <v>#REF!</v>
      </c>
      <c r="I30" s="31" t="e">
        <f t="shared" si="2"/>
        <v>#REF!</v>
      </c>
      <c r="J30" s="31" t="e">
        <f t="shared" si="2"/>
        <v>#REF!</v>
      </c>
    </row>
    <row r="31" spans="1:10" x14ac:dyDescent="0.2">
      <c r="B31" s="3" t="s">
        <v>90</v>
      </c>
      <c r="C31" s="59" t="e">
        <f t="shared" ref="C31:I31" si="3">C12+C13+C14+C17+C18+C20+C23+C27+C28</f>
        <v>#REF!</v>
      </c>
      <c r="D31" s="60" t="e">
        <f t="shared" si="3"/>
        <v>#REF!</v>
      </c>
      <c r="E31" s="60" t="e">
        <f t="shared" si="3"/>
        <v>#REF!</v>
      </c>
      <c r="F31" s="60" t="e">
        <f t="shared" si="3"/>
        <v>#REF!</v>
      </c>
      <c r="G31" s="60" t="e">
        <f t="shared" si="3"/>
        <v>#REF!</v>
      </c>
      <c r="H31" s="60" t="e">
        <f t="shared" si="3"/>
        <v>#REF!</v>
      </c>
      <c r="I31" s="60" t="e">
        <f t="shared" si="3"/>
        <v>#REF!</v>
      </c>
      <c r="J31" s="61" t="e">
        <f>SUM(C31:I31)</f>
        <v>#REF!</v>
      </c>
    </row>
    <row r="32" spans="1:10" x14ac:dyDescent="0.2">
      <c r="B32" s="3" t="s">
        <v>544</v>
      </c>
      <c r="C32" s="65" t="e">
        <f t="shared" ref="C32:I32" si="4">C15+C19+C24+C26</f>
        <v>#REF!</v>
      </c>
      <c r="D32" s="66" t="e">
        <f t="shared" si="4"/>
        <v>#REF!</v>
      </c>
      <c r="E32" s="66" t="e">
        <f t="shared" si="4"/>
        <v>#REF!</v>
      </c>
      <c r="F32" s="66" t="e">
        <f t="shared" si="4"/>
        <v>#REF!</v>
      </c>
      <c r="G32" s="66" t="e">
        <f t="shared" si="4"/>
        <v>#REF!</v>
      </c>
      <c r="H32" s="66" t="e">
        <f t="shared" si="4"/>
        <v>#REF!</v>
      </c>
      <c r="I32" s="66" t="e">
        <f t="shared" si="4"/>
        <v>#REF!</v>
      </c>
      <c r="J32" s="67" t="e">
        <f>SUM(C32:I32)</f>
        <v>#REF!</v>
      </c>
    </row>
    <row r="33" spans="1:13" x14ac:dyDescent="0.2">
      <c r="C33" s="58"/>
      <c r="D33" s="58"/>
      <c r="E33" s="58"/>
      <c r="F33" s="58"/>
      <c r="G33" s="58"/>
      <c r="H33" s="58"/>
      <c r="I33" s="58"/>
      <c r="J33" s="58"/>
    </row>
    <row r="34" spans="1:13" x14ac:dyDescent="0.2">
      <c r="B34" s="8" t="s">
        <v>519</v>
      </c>
      <c r="C34" s="58"/>
      <c r="D34" s="58"/>
      <c r="E34" s="58"/>
      <c r="F34" s="58"/>
      <c r="G34" s="58"/>
      <c r="H34" s="58"/>
      <c r="I34" s="58"/>
      <c r="J34" s="58"/>
    </row>
    <row r="37" spans="1:13" ht="15.75" x14ac:dyDescent="0.25">
      <c r="B37" s="828" t="str">
        <f>IF(Cover!A6="Insert Name of Municipality here","Input name of municipality in cover sheet",Cover!A6)</f>
        <v>XHARIEP DISTRICT MUNICIPALITY</v>
      </c>
      <c r="C37" s="828"/>
      <c r="D37" s="828"/>
      <c r="E37" s="828"/>
      <c r="F37" s="828"/>
      <c r="G37" s="828"/>
      <c r="H37" s="828"/>
      <c r="I37" s="828"/>
      <c r="J37" s="828"/>
    </row>
    <row r="38" spans="1:13" x14ac:dyDescent="0.2">
      <c r="B38" s="764" t="s">
        <v>587</v>
      </c>
      <c r="C38" s="764"/>
      <c r="D38" s="764"/>
      <c r="E38" s="764"/>
      <c r="F38" s="764"/>
      <c r="G38" s="764"/>
      <c r="H38" s="764"/>
      <c r="I38" s="764"/>
      <c r="J38" s="764"/>
    </row>
    <row r="39" spans="1:13" x14ac:dyDescent="0.2">
      <c r="B39" s="827" t="str">
        <f>IF(Cover!E8="insert financial year (e.g. 2008)", "input financial year in cover sheet","for the year ended 30 June "&amp;Cover!E8-1)</f>
        <v>for the year ended 30 June 2013</v>
      </c>
      <c r="C39" s="827"/>
      <c r="D39" s="827"/>
      <c r="E39" s="827"/>
      <c r="F39" s="827"/>
      <c r="G39" s="827"/>
      <c r="H39" s="827"/>
      <c r="I39" s="827"/>
      <c r="J39" s="827"/>
    </row>
    <row r="40" spans="1:13" x14ac:dyDescent="0.2">
      <c r="C40" s="10"/>
      <c r="D40" s="10"/>
      <c r="E40" s="10"/>
      <c r="F40" s="10"/>
    </row>
    <row r="41" spans="1:13" ht="25.5" x14ac:dyDescent="0.2">
      <c r="A41" s="1">
        <v>14.1</v>
      </c>
      <c r="B41" s="1" t="s">
        <v>333</v>
      </c>
      <c r="C41" s="27" t="s">
        <v>603</v>
      </c>
      <c r="D41" s="27" t="s">
        <v>604</v>
      </c>
      <c r="E41" s="27" t="s">
        <v>605</v>
      </c>
      <c r="F41" s="27" t="s">
        <v>606</v>
      </c>
      <c r="G41" s="27" t="s">
        <v>607</v>
      </c>
      <c r="H41" s="27" t="s">
        <v>608</v>
      </c>
      <c r="I41" s="27" t="s">
        <v>505</v>
      </c>
      <c r="J41" s="27" t="s">
        <v>334</v>
      </c>
      <c r="K41" s="11"/>
      <c r="L41" s="11"/>
      <c r="M41" s="11"/>
    </row>
    <row r="42" spans="1:13" s="1" customFormat="1" x14ac:dyDescent="0.2">
      <c r="C42" s="33" t="str">
        <f>IF(Cover!$E$12="Select level of rounding"," ",IF(Cover!$E$12 = "R  (i.e. only cents)", "R", "R'000"))</f>
        <v>R</v>
      </c>
      <c r="D42" s="33" t="str">
        <f>IF(Cover!$E$12="Select level of rounding"," ",IF(Cover!$E$12 = "R  (i.e. only cents)", "R", "R'000"))</f>
        <v>R</v>
      </c>
      <c r="E42" s="33" t="str">
        <f>IF(Cover!$E$12="Select level of rounding"," ",IF(Cover!$E$12 = "R  (i.e. only cents)", "R", "R'000"))</f>
        <v>R</v>
      </c>
      <c r="F42" s="33" t="str">
        <f>IF(Cover!$E$12="Select level of rounding"," ",IF(Cover!$E$12 = "R  (i.e. only cents)", "R", "R'000"))</f>
        <v>R</v>
      </c>
      <c r="G42" s="33" t="str">
        <f>IF(Cover!$E$12="Select level of rounding"," ",IF(Cover!$E$12 = "R  (i.e. only cents)", "R", "R'000"))</f>
        <v>R</v>
      </c>
      <c r="H42" s="33" t="str">
        <f>IF(Cover!$E$12="Select level of rounding"," ",IF(Cover!$E$12 = "R  (i.e. only cents)", "R", "R'000"))</f>
        <v>R</v>
      </c>
      <c r="I42" s="33" t="str">
        <f>IF(Cover!$E$12="Select level of rounding"," ",IF(Cover!$E$12 = "R  (i.e. only cents)", "R", "R'000"))</f>
        <v>R</v>
      </c>
      <c r="J42" s="33" t="str">
        <f>IF(Cover!$E$12="Select level of rounding"," ",IF(Cover!$E$12 = "R  (i.e. only cents)", "R", "R'000"))</f>
        <v>R</v>
      </c>
    </row>
    <row r="43" spans="1:13" x14ac:dyDescent="0.2">
      <c r="B43" s="1"/>
    </row>
    <row r="44" spans="1:13" x14ac:dyDescent="0.2">
      <c r="B44" s="1" t="str">
        <f>IF(Cover!$E$8="insert financial year (e.g. 2008)", "input financial year in cover sheet","as at 1 July "&amp;Cover!$E$8-2)</f>
        <v>as at 1 July 2012</v>
      </c>
      <c r="C44" s="28" t="e">
        <f t="shared" ref="C44:J44" si="5">SUM(C45:C48)</f>
        <v>#REF!</v>
      </c>
      <c r="D44" s="28" t="e">
        <f t="shared" si="5"/>
        <v>#REF!</v>
      </c>
      <c r="E44" s="28" t="e">
        <f t="shared" si="5"/>
        <v>#REF!</v>
      </c>
      <c r="F44" s="28" t="e">
        <f t="shared" si="5"/>
        <v>#REF!</v>
      </c>
      <c r="G44" s="28" t="e">
        <f t="shared" si="5"/>
        <v>#REF!</v>
      </c>
      <c r="H44" s="28" t="e">
        <f t="shared" si="5"/>
        <v>#REF!</v>
      </c>
      <c r="I44" s="28" t="e">
        <f t="shared" si="5"/>
        <v>#REF!</v>
      </c>
      <c r="J44" s="28" t="e">
        <f t="shared" si="5"/>
        <v>#REF!</v>
      </c>
    </row>
    <row r="45" spans="1:13" x14ac:dyDescent="0.2">
      <c r="B45" s="3" t="s">
        <v>90</v>
      </c>
      <c r="C45" s="59" t="e">
        <f>#REF!</f>
        <v>#REF!</v>
      </c>
      <c r="D45" s="60" t="e">
        <f>#REF!</f>
        <v>#REF!</v>
      </c>
      <c r="E45" s="60" t="e">
        <f>#REF!</f>
        <v>#REF!</v>
      </c>
      <c r="F45" s="60" t="e">
        <f>#REF!</f>
        <v>#REF!</v>
      </c>
      <c r="G45" s="60" t="e">
        <f>#REF!</f>
        <v>#REF!</v>
      </c>
      <c r="H45" s="60" t="e">
        <f>#REF!</f>
        <v>#REF!</v>
      </c>
      <c r="I45" s="60" t="e">
        <f>#REF!</f>
        <v>#REF!</v>
      </c>
      <c r="J45" s="61" t="e">
        <f>SUM(C45:I45)</f>
        <v>#REF!</v>
      </c>
    </row>
    <row r="46" spans="1:13" x14ac:dyDescent="0.2">
      <c r="B46" s="3" t="s">
        <v>117</v>
      </c>
      <c r="C46" s="62"/>
      <c r="D46" s="63"/>
      <c r="E46" s="63"/>
      <c r="F46" s="63"/>
      <c r="G46" s="63"/>
      <c r="H46" s="63"/>
      <c r="I46" s="63"/>
      <c r="J46" s="64">
        <f>SUM(C46:I46)</f>
        <v>0</v>
      </c>
    </row>
    <row r="47" spans="1:13" x14ac:dyDescent="0.2">
      <c r="B47" s="3" t="s">
        <v>118</v>
      </c>
      <c r="C47" s="62"/>
      <c r="D47" s="63"/>
      <c r="E47" s="63"/>
      <c r="F47" s="63"/>
      <c r="G47" s="63"/>
      <c r="H47" s="63"/>
      <c r="I47" s="63"/>
      <c r="J47" s="64">
        <f>SUM(C47:I47)</f>
        <v>0</v>
      </c>
    </row>
    <row r="48" spans="1:13" x14ac:dyDescent="0.2">
      <c r="B48" s="3" t="s">
        <v>544</v>
      </c>
      <c r="C48" s="65" t="e">
        <f>#REF!</f>
        <v>#REF!</v>
      </c>
      <c r="D48" s="66" t="e">
        <f>#REF!</f>
        <v>#REF!</v>
      </c>
      <c r="E48" s="66" t="e">
        <f>#REF!</f>
        <v>#REF!</v>
      </c>
      <c r="F48" s="66" t="e">
        <f>#REF!</f>
        <v>#REF!</v>
      </c>
      <c r="G48" s="66" t="e">
        <f>#REF!</f>
        <v>#REF!</v>
      </c>
      <c r="H48" s="66" t="e">
        <f>#REF!</f>
        <v>#REF!</v>
      </c>
      <c r="I48" s="66" t="e">
        <f>#REF!</f>
        <v>#REF!</v>
      </c>
      <c r="J48" s="67" t="e">
        <f>SUM(C48:I48)</f>
        <v>#REF!</v>
      </c>
    </row>
    <row r="49" spans="1:10" x14ac:dyDescent="0.2">
      <c r="B49" s="3"/>
      <c r="C49" s="68"/>
      <c r="D49" s="68"/>
      <c r="E49" s="68"/>
      <c r="F49" s="68"/>
      <c r="G49" s="68"/>
      <c r="H49" s="68"/>
      <c r="I49" s="68"/>
      <c r="J49" s="68"/>
    </row>
    <row r="50" spans="1:10" x14ac:dyDescent="0.2">
      <c r="B50" s="3" t="s">
        <v>336</v>
      </c>
      <c r="C50" s="69" t="e">
        <f>#REF!</f>
        <v>#REF!</v>
      </c>
      <c r="D50" s="69" t="e">
        <f>#REF!</f>
        <v>#REF!</v>
      </c>
      <c r="E50" s="69" t="e">
        <f>#REF!</f>
        <v>#REF!</v>
      </c>
      <c r="F50" s="69" t="e">
        <f>#REF!</f>
        <v>#REF!</v>
      </c>
      <c r="G50" s="69" t="e">
        <f>#REF!</f>
        <v>#REF!</v>
      </c>
      <c r="H50" s="69" t="e">
        <f>#REF!</f>
        <v>#REF!</v>
      </c>
      <c r="I50" s="69" t="e">
        <f>#REF!</f>
        <v>#REF!</v>
      </c>
      <c r="J50" s="69" t="e">
        <f>SUM(C50:I50)</f>
        <v>#REF!</v>
      </c>
    </row>
    <row r="51" spans="1:10" x14ac:dyDescent="0.2">
      <c r="B51" s="3" t="s">
        <v>609</v>
      </c>
      <c r="C51" s="69" t="e">
        <f>#REF!</f>
        <v>#REF!</v>
      </c>
      <c r="D51" s="69" t="e">
        <f>#REF!</f>
        <v>#REF!</v>
      </c>
      <c r="E51" s="69" t="e">
        <f>#REF!</f>
        <v>#REF!</v>
      </c>
      <c r="F51" s="69" t="e">
        <f>#REF!</f>
        <v>#REF!</v>
      </c>
      <c r="G51" s="69" t="e">
        <f>#REF!</f>
        <v>#REF!</v>
      </c>
      <c r="H51" s="69" t="e">
        <f>#REF!</f>
        <v>#REF!</v>
      </c>
      <c r="I51" s="69" t="e">
        <f>#REF!</f>
        <v>#REF!</v>
      </c>
      <c r="J51" s="69" t="e">
        <f>SUM(C51:I51)</f>
        <v>#REF!</v>
      </c>
    </row>
    <row r="52" spans="1:10" x14ac:dyDescent="0.2">
      <c r="B52" s="3" t="s">
        <v>164</v>
      </c>
      <c r="C52" s="69" t="e">
        <f>#REF!</f>
        <v>#REF!</v>
      </c>
      <c r="D52" s="69" t="e">
        <f>#REF!</f>
        <v>#REF!</v>
      </c>
      <c r="E52" s="69" t="e">
        <f>#REF!</f>
        <v>#REF!</v>
      </c>
      <c r="F52" s="69" t="e">
        <f>#REF!</f>
        <v>#REF!</v>
      </c>
      <c r="G52" s="69" t="e">
        <f>#REF!</f>
        <v>#REF!</v>
      </c>
      <c r="H52" s="69" t="e">
        <f>#REF!</f>
        <v>#REF!</v>
      </c>
      <c r="I52" s="69" t="e">
        <f>#REF!</f>
        <v>#REF!</v>
      </c>
      <c r="J52" s="69" t="e">
        <f>SUM(C52:I52)</f>
        <v>#REF!</v>
      </c>
    </row>
    <row r="53" spans="1:10" x14ac:dyDescent="0.2">
      <c r="B53" s="9" t="s">
        <v>610</v>
      </c>
      <c r="C53" s="69" t="e">
        <f>#REF!</f>
        <v>#REF!</v>
      </c>
      <c r="D53" s="69" t="e">
        <f>#REF!</f>
        <v>#REF!</v>
      </c>
      <c r="E53" s="69" t="e">
        <f>#REF!</f>
        <v>#REF!</v>
      </c>
      <c r="F53" s="69" t="e">
        <f>#REF!</f>
        <v>#REF!</v>
      </c>
      <c r="G53" s="69" t="e">
        <f>#REF!</f>
        <v>#REF!</v>
      </c>
      <c r="H53" s="69" t="e">
        <f>#REF!</f>
        <v>#REF!</v>
      </c>
      <c r="I53" s="69" t="e">
        <f>#REF!</f>
        <v>#REF!</v>
      </c>
      <c r="J53" s="69" t="e">
        <f>SUM(C53:I53)</f>
        <v>#REF!</v>
      </c>
    </row>
    <row r="54" spans="1:10" x14ac:dyDescent="0.2">
      <c r="B54" s="3"/>
      <c r="C54" s="69"/>
      <c r="D54" s="69"/>
      <c r="E54" s="69"/>
      <c r="F54" s="69"/>
      <c r="G54" s="69"/>
      <c r="H54" s="69"/>
      <c r="I54" s="69"/>
      <c r="J54" s="69"/>
    </row>
    <row r="55" spans="1:10" x14ac:dyDescent="0.2">
      <c r="B55" s="3" t="s">
        <v>405</v>
      </c>
      <c r="C55" s="31" t="e">
        <f t="shared" ref="C55:J55" si="6">SUM(C56:C57)</f>
        <v>#REF!</v>
      </c>
      <c r="D55" s="31" t="e">
        <f t="shared" si="6"/>
        <v>#REF!</v>
      </c>
      <c r="E55" s="31" t="e">
        <f t="shared" si="6"/>
        <v>#REF!</v>
      </c>
      <c r="F55" s="31" t="e">
        <f t="shared" si="6"/>
        <v>#REF!</v>
      </c>
      <c r="G55" s="31" t="e">
        <f t="shared" si="6"/>
        <v>#REF!</v>
      </c>
      <c r="H55" s="31" t="e">
        <f t="shared" si="6"/>
        <v>#REF!</v>
      </c>
      <c r="I55" s="31" t="e">
        <f t="shared" si="6"/>
        <v>#REF!</v>
      </c>
      <c r="J55" s="31" t="e">
        <f t="shared" si="6"/>
        <v>#REF!</v>
      </c>
    </row>
    <row r="56" spans="1:10" x14ac:dyDescent="0.2">
      <c r="B56" s="3" t="s">
        <v>90</v>
      </c>
      <c r="C56" s="59" t="e">
        <f>#REF!</f>
        <v>#REF!</v>
      </c>
      <c r="D56" s="60" t="e">
        <f>#REF!</f>
        <v>#REF!</v>
      </c>
      <c r="E56" s="60" t="e">
        <f>#REF!</f>
        <v>#REF!</v>
      </c>
      <c r="F56" s="60" t="e">
        <f>#REF!</f>
        <v>#REF!</v>
      </c>
      <c r="G56" s="60" t="e">
        <f>#REF!</f>
        <v>#REF!</v>
      </c>
      <c r="H56" s="60" t="e">
        <f>#REF!</f>
        <v>#REF!</v>
      </c>
      <c r="I56" s="60" t="e">
        <f>#REF!</f>
        <v>#REF!</v>
      </c>
      <c r="J56" s="61" t="e">
        <f>SUM(C56:I56)</f>
        <v>#REF!</v>
      </c>
    </row>
    <row r="57" spans="1:10" x14ac:dyDescent="0.2">
      <c r="B57" s="3" t="s">
        <v>544</v>
      </c>
      <c r="C57" s="65" t="e">
        <f>#REF!</f>
        <v>#REF!</v>
      </c>
      <c r="D57" s="66" t="e">
        <f>#REF!</f>
        <v>#REF!</v>
      </c>
      <c r="E57" s="66" t="e">
        <f>#REF!</f>
        <v>#REF!</v>
      </c>
      <c r="F57" s="66" t="e">
        <f>#REF!</f>
        <v>#REF!</v>
      </c>
      <c r="G57" s="66" t="e">
        <f>#REF!</f>
        <v>#REF!</v>
      </c>
      <c r="H57" s="66" t="e">
        <f>#REF!</f>
        <v>#REF!</v>
      </c>
      <c r="I57" s="66" t="e">
        <f>#REF!</f>
        <v>#REF!</v>
      </c>
      <c r="J57" s="67" t="e">
        <f>SUM(C57:I57)</f>
        <v>#REF!</v>
      </c>
    </row>
    <row r="58" spans="1:10" s="13" customFormat="1" x14ac:dyDescent="0.2">
      <c r="A58" s="6"/>
      <c r="C58" s="30"/>
      <c r="D58" s="30"/>
      <c r="E58" s="30"/>
      <c r="F58" s="30"/>
      <c r="G58" s="30"/>
      <c r="H58" s="30"/>
      <c r="I58" s="30"/>
      <c r="J58" s="30"/>
    </row>
    <row r="59" spans="1:10" x14ac:dyDescent="0.2">
      <c r="B59" s="3" t="s">
        <v>545</v>
      </c>
      <c r="C59" s="69" t="e">
        <f>#REF!</f>
        <v>#REF!</v>
      </c>
      <c r="D59" s="69" t="e">
        <f>#REF!</f>
        <v>#REF!</v>
      </c>
      <c r="E59" s="69" t="e">
        <f>#REF!</f>
        <v>#REF!</v>
      </c>
      <c r="F59" s="69" t="e">
        <f>#REF!</f>
        <v>#REF!</v>
      </c>
      <c r="G59" s="69" t="e">
        <f>#REF!</f>
        <v>#REF!</v>
      </c>
      <c r="H59" s="69" t="e">
        <f>#REF!</f>
        <v>#REF!</v>
      </c>
      <c r="I59" s="69" t="e">
        <f>#REF!</f>
        <v>#REF!</v>
      </c>
      <c r="J59" s="69" t="e">
        <f>SUM(C59:I59)</f>
        <v>#REF!</v>
      </c>
    </row>
    <row r="60" spans="1:10" x14ac:dyDescent="0.2">
      <c r="B60" s="9" t="s">
        <v>546</v>
      </c>
      <c r="C60" s="69" t="e">
        <f>#REF!</f>
        <v>#REF!</v>
      </c>
      <c r="D60" s="69" t="e">
        <f>#REF!</f>
        <v>#REF!</v>
      </c>
      <c r="E60" s="69" t="e">
        <f>#REF!</f>
        <v>#REF!</v>
      </c>
      <c r="F60" s="69" t="e">
        <f>#REF!</f>
        <v>#REF!</v>
      </c>
      <c r="G60" s="69" t="e">
        <f>#REF!</f>
        <v>#REF!</v>
      </c>
      <c r="H60" s="69" t="e">
        <f>#REF!</f>
        <v>#REF!</v>
      </c>
      <c r="I60" s="69" t="e">
        <f>#REF!</f>
        <v>#REF!</v>
      </c>
      <c r="J60" s="69" t="e">
        <f>SUM(C60:I60)</f>
        <v>#REF!</v>
      </c>
    </row>
    <row r="61" spans="1:10" x14ac:dyDescent="0.2">
      <c r="B61" s="3" t="s">
        <v>518</v>
      </c>
      <c r="C61" s="69" t="e">
        <f>#REF!</f>
        <v>#REF!</v>
      </c>
      <c r="D61" s="69" t="e">
        <f>#REF!</f>
        <v>#REF!</v>
      </c>
      <c r="E61" s="69" t="e">
        <f>#REF!</f>
        <v>#REF!</v>
      </c>
      <c r="F61" s="69" t="e">
        <f>#REF!</f>
        <v>#REF!</v>
      </c>
      <c r="G61" s="69" t="e">
        <f>#REF!</f>
        <v>#REF!</v>
      </c>
      <c r="H61" s="69" t="e">
        <f>#REF!</f>
        <v>#REF!</v>
      </c>
      <c r="I61" s="69" t="e">
        <f>#REF!</f>
        <v>#REF!</v>
      </c>
      <c r="J61" s="69" t="e">
        <f>SUM(C61:I61)</f>
        <v>#REF!</v>
      </c>
    </row>
    <row r="62" spans="1:10" x14ac:dyDescent="0.2">
      <c r="B62" s="3"/>
      <c r="C62" s="69"/>
      <c r="D62" s="69"/>
      <c r="E62" s="69"/>
      <c r="F62" s="69"/>
      <c r="G62" s="69"/>
      <c r="H62" s="69"/>
      <c r="I62" s="69"/>
      <c r="J62" s="69"/>
    </row>
    <row r="63" spans="1:10" x14ac:dyDescent="0.2">
      <c r="B63" s="1" t="str">
        <f>IF(Cover!$E$8="insert financial year (e.g. 2008)", "input financial year in cover sheet","as at 30 June "&amp;Cover!$E$8-1)</f>
        <v>as at 30 June 2013</v>
      </c>
      <c r="C63" s="31" t="e">
        <f t="shared" ref="C63:J63" si="7">SUM(C64:C65)</f>
        <v>#REF!</v>
      </c>
      <c r="D63" s="31" t="e">
        <f t="shared" si="7"/>
        <v>#REF!</v>
      </c>
      <c r="E63" s="31" t="e">
        <f t="shared" si="7"/>
        <v>#REF!</v>
      </c>
      <c r="F63" s="31" t="e">
        <f t="shared" si="7"/>
        <v>#REF!</v>
      </c>
      <c r="G63" s="31" t="e">
        <f t="shared" si="7"/>
        <v>#REF!</v>
      </c>
      <c r="H63" s="31" t="e">
        <f t="shared" si="7"/>
        <v>#REF!</v>
      </c>
      <c r="I63" s="31" t="e">
        <f t="shared" si="7"/>
        <v>#REF!</v>
      </c>
      <c r="J63" s="31" t="e">
        <f t="shared" si="7"/>
        <v>#REF!</v>
      </c>
    </row>
    <row r="64" spans="1:10" x14ac:dyDescent="0.2">
      <c r="B64" s="3" t="s">
        <v>90</v>
      </c>
      <c r="C64" s="59" t="e">
        <f t="shared" ref="C64:I64" si="8">C45+C46+C47+C50+C51+C53+C56+C60+C61</f>
        <v>#REF!</v>
      </c>
      <c r="D64" s="60" t="e">
        <f t="shared" si="8"/>
        <v>#REF!</v>
      </c>
      <c r="E64" s="60" t="e">
        <f t="shared" si="8"/>
        <v>#REF!</v>
      </c>
      <c r="F64" s="60" t="e">
        <f t="shared" si="8"/>
        <v>#REF!</v>
      </c>
      <c r="G64" s="60" t="e">
        <f t="shared" si="8"/>
        <v>#REF!</v>
      </c>
      <c r="H64" s="60" t="e">
        <f t="shared" si="8"/>
        <v>#REF!</v>
      </c>
      <c r="I64" s="60" t="e">
        <f t="shared" si="8"/>
        <v>#REF!</v>
      </c>
      <c r="J64" s="61" t="e">
        <f>SUM(C64:I64)</f>
        <v>#REF!</v>
      </c>
    </row>
    <row r="65" spans="1:10" x14ac:dyDescent="0.2">
      <c r="B65" s="3" t="s">
        <v>544</v>
      </c>
      <c r="C65" s="65" t="e">
        <f t="shared" ref="C65:I65" si="9">C48+C52+C57+C59</f>
        <v>#REF!</v>
      </c>
      <c r="D65" s="66" t="e">
        <f t="shared" si="9"/>
        <v>#REF!</v>
      </c>
      <c r="E65" s="66" t="e">
        <f t="shared" si="9"/>
        <v>#REF!</v>
      </c>
      <c r="F65" s="66" t="e">
        <f t="shared" si="9"/>
        <v>#REF!</v>
      </c>
      <c r="G65" s="66" t="e">
        <f t="shared" si="9"/>
        <v>#REF!</v>
      </c>
      <c r="H65" s="66" t="e">
        <f t="shared" si="9"/>
        <v>#REF!</v>
      </c>
      <c r="I65" s="66" t="e">
        <f t="shared" si="9"/>
        <v>#REF!</v>
      </c>
      <c r="J65" s="67" t="e">
        <f>SUM(C65:I65)</f>
        <v>#REF!</v>
      </c>
    </row>
    <row r="66" spans="1:10" x14ac:dyDescent="0.2">
      <c r="B66" s="3"/>
      <c r="C66" s="68"/>
      <c r="D66" s="68"/>
      <c r="E66" s="68"/>
      <c r="F66" s="68"/>
      <c r="G66" s="68"/>
      <c r="H66" s="68"/>
      <c r="I66" s="68"/>
      <c r="J66" s="68"/>
    </row>
    <row r="67" spans="1:10" x14ac:dyDescent="0.2">
      <c r="B67" s="8" t="s">
        <v>519</v>
      </c>
      <c r="C67" s="68"/>
      <c r="D67" s="68"/>
      <c r="E67" s="68"/>
      <c r="F67" s="68"/>
      <c r="G67" s="68"/>
      <c r="H67" s="68"/>
      <c r="I67" s="68"/>
      <c r="J67" s="68"/>
    </row>
    <row r="68" spans="1:10" x14ac:dyDescent="0.2">
      <c r="C68" s="58"/>
      <c r="D68" s="58"/>
      <c r="E68" s="58"/>
      <c r="F68" s="58"/>
      <c r="G68" s="58"/>
      <c r="H68" s="58"/>
      <c r="I68" s="58"/>
      <c r="J68" s="58"/>
    </row>
    <row r="69" spans="1:10" ht="15.75" x14ac:dyDescent="0.25">
      <c r="B69" s="828" t="str">
        <f>IF(Cover!A6="Insert Name of Municipality here","Input name of municipality in cover sheet",Cover!A6)</f>
        <v>XHARIEP DISTRICT MUNICIPALITY</v>
      </c>
      <c r="C69" s="828"/>
      <c r="D69" s="828"/>
      <c r="E69" s="828"/>
      <c r="F69" s="828"/>
      <c r="G69" s="828"/>
      <c r="H69" s="90"/>
      <c r="I69" s="90"/>
      <c r="J69" s="90"/>
    </row>
    <row r="70" spans="1:10" x14ac:dyDescent="0.2">
      <c r="B70" s="764" t="s">
        <v>587</v>
      </c>
      <c r="C70" s="764"/>
      <c r="D70" s="764"/>
      <c r="E70" s="764"/>
      <c r="F70" s="764"/>
      <c r="G70" s="764"/>
      <c r="H70" s="91"/>
      <c r="I70" s="91"/>
      <c r="J70" s="91"/>
    </row>
    <row r="71" spans="1:10" x14ac:dyDescent="0.2">
      <c r="B71" s="827" t="str">
        <f>IF(Cover!E8="insert financial year (e.g. 2008)", "input financial year in cover sheet","for the year ended 30 June "&amp;Cover!E8)</f>
        <v>for the year ended 30 June 2014</v>
      </c>
      <c r="C71" s="827"/>
      <c r="D71" s="827"/>
      <c r="E71" s="827"/>
      <c r="F71" s="827"/>
      <c r="G71" s="827"/>
      <c r="H71" s="92"/>
      <c r="I71" s="92"/>
      <c r="J71" s="92"/>
    </row>
    <row r="72" spans="1:10" x14ac:dyDescent="0.2">
      <c r="C72" s="10"/>
      <c r="D72" s="10"/>
      <c r="E72" s="10" t="s">
        <v>199</v>
      </c>
      <c r="F72" s="33">
        <f>IF(Cover!$E$8="insert financial year (e.g. 2008)", " ",Cover!$E$8)</f>
        <v>2014</v>
      </c>
      <c r="G72" s="33">
        <f>IF(Cover!$E$8="insert financial year (e.g. 2008)", " ",Cover!$E$8 - 1)</f>
        <v>2013</v>
      </c>
    </row>
    <row r="73" spans="1:10" x14ac:dyDescent="0.2">
      <c r="F73" s="33" t="str">
        <f>IF(Cover!$E$12="Select level of rounding"," ",IF(Cover!$E$12 = "R  (i.e. only cents)", "R", "R'000"))</f>
        <v>R</v>
      </c>
      <c r="G73" s="33" t="str">
        <f>IF(Cover!$E$12="Select level of rounding"," ",IF(Cover!$E$12 = "R  (i.e. only cents)", "R", "R'000"))</f>
        <v>R</v>
      </c>
    </row>
    <row r="74" spans="1:10" x14ac:dyDescent="0.2">
      <c r="A74" s="1">
        <v>14.2</v>
      </c>
      <c r="B74" s="1" t="s">
        <v>91</v>
      </c>
    </row>
    <row r="76" spans="1:10" x14ac:dyDescent="0.2">
      <c r="B76" s="1" t="s">
        <v>92</v>
      </c>
    </row>
    <row r="77" spans="1:10" x14ac:dyDescent="0.2">
      <c r="B77" t="s">
        <v>603</v>
      </c>
      <c r="F77" s="46"/>
      <c r="G77" s="46"/>
    </row>
    <row r="78" spans="1:10" x14ac:dyDescent="0.2">
      <c r="B78" t="s">
        <v>604</v>
      </c>
      <c r="F78" s="46"/>
      <c r="G78" s="46"/>
    </row>
    <row r="79" spans="1:10" x14ac:dyDescent="0.2">
      <c r="B79" t="s">
        <v>605</v>
      </c>
      <c r="F79" s="46"/>
      <c r="G79" s="46"/>
    </row>
    <row r="80" spans="1:10" x14ac:dyDescent="0.2">
      <c r="B80" t="s">
        <v>606</v>
      </c>
      <c r="F80" s="46"/>
      <c r="G80" s="46"/>
    </row>
    <row r="81" spans="1:7" x14ac:dyDescent="0.2">
      <c r="B81" t="s">
        <v>607</v>
      </c>
      <c r="F81" s="46"/>
      <c r="G81" s="46"/>
    </row>
    <row r="82" spans="1:7" x14ac:dyDescent="0.2">
      <c r="B82" t="s">
        <v>608</v>
      </c>
      <c r="F82" s="46"/>
      <c r="G82" s="46"/>
    </row>
    <row r="83" spans="1:7" x14ac:dyDescent="0.2">
      <c r="B83" t="s">
        <v>505</v>
      </c>
      <c r="F83" s="46"/>
      <c r="G83" s="46"/>
    </row>
    <row r="86" spans="1:7" x14ac:dyDescent="0.2">
      <c r="A86" s="1">
        <v>14.3</v>
      </c>
      <c r="B86" s="70" t="s">
        <v>93</v>
      </c>
    </row>
    <row r="87" spans="1:7" x14ac:dyDescent="0.2">
      <c r="F87" s="57"/>
      <c r="G87" s="57"/>
    </row>
    <row r="88" spans="1:7" x14ac:dyDescent="0.2">
      <c r="B88" s="71" t="s">
        <v>94</v>
      </c>
      <c r="F88" s="35"/>
      <c r="G88" s="35"/>
    </row>
    <row r="89" spans="1:7" x14ac:dyDescent="0.2">
      <c r="B89" s="34" t="s">
        <v>43</v>
      </c>
      <c r="F89" s="29"/>
      <c r="G89" s="29"/>
    </row>
    <row r="90" spans="1:7" x14ac:dyDescent="0.2">
      <c r="F90" s="29"/>
      <c r="G90" s="29"/>
    </row>
    <row r="91" spans="1:7" x14ac:dyDescent="0.2">
      <c r="B91" s="71" t="s">
        <v>95</v>
      </c>
      <c r="F91" s="35"/>
      <c r="G91" s="35"/>
    </row>
    <row r="92" spans="1:7" x14ac:dyDescent="0.2">
      <c r="B92" s="34" t="s">
        <v>43</v>
      </c>
    </row>
    <row r="95" spans="1:7" x14ac:dyDescent="0.2">
      <c r="A95" s="1">
        <v>14.4</v>
      </c>
      <c r="B95" s="1" t="s">
        <v>99</v>
      </c>
      <c r="E95" s="2"/>
    </row>
    <row r="96" spans="1:7" x14ac:dyDescent="0.2">
      <c r="B96" s="1"/>
      <c r="E96" s="2"/>
    </row>
    <row r="97" spans="1:7" x14ac:dyDescent="0.2">
      <c r="B97" s="831" t="s">
        <v>96</v>
      </c>
      <c r="C97" s="831"/>
      <c r="D97" s="831"/>
      <c r="E97" s="2"/>
    </row>
    <row r="98" spans="1:7" x14ac:dyDescent="0.2">
      <c r="B98" s="831"/>
      <c r="C98" s="831"/>
      <c r="D98" s="831"/>
      <c r="E98" s="2"/>
    </row>
    <row r="99" spans="1:7" x14ac:dyDescent="0.2">
      <c r="B99" s="831" t="s">
        <v>97</v>
      </c>
      <c r="C99" s="831"/>
      <c r="D99" s="831"/>
      <c r="E99" s="2"/>
    </row>
    <row r="100" spans="1:7" x14ac:dyDescent="0.2">
      <c r="B100" s="831"/>
      <c r="C100" s="831"/>
      <c r="D100" s="831"/>
      <c r="E100" s="2"/>
    </row>
    <row r="101" spans="1:7" x14ac:dyDescent="0.2">
      <c r="B101" s="832" t="s">
        <v>98</v>
      </c>
      <c r="C101" s="832"/>
      <c r="D101" s="832"/>
      <c r="E101" s="2"/>
    </row>
    <row r="102" spans="1:7" x14ac:dyDescent="0.2">
      <c r="E102" s="2"/>
    </row>
    <row r="103" spans="1:7" x14ac:dyDescent="0.2">
      <c r="E103" s="2"/>
    </row>
    <row r="104" spans="1:7" x14ac:dyDescent="0.2">
      <c r="A104" s="1">
        <v>14.5</v>
      </c>
      <c r="B104" s="1" t="s">
        <v>100</v>
      </c>
      <c r="E104" s="2"/>
    </row>
    <row r="105" spans="1:7" x14ac:dyDescent="0.2">
      <c r="E105" s="2"/>
    </row>
    <row r="106" spans="1:7" x14ac:dyDescent="0.2">
      <c r="B106" s="830"/>
      <c r="C106" s="830"/>
      <c r="D106" s="830"/>
      <c r="E106" s="2"/>
    </row>
    <row r="107" spans="1:7" x14ac:dyDescent="0.2">
      <c r="B107" s="830"/>
      <c r="C107" s="830"/>
      <c r="D107" s="830"/>
      <c r="E107" s="2"/>
    </row>
    <row r="108" spans="1:7" x14ac:dyDescent="0.2">
      <c r="B108" s="830"/>
      <c r="C108" s="830"/>
      <c r="D108" s="830"/>
      <c r="E108" s="2"/>
      <c r="F108" s="57"/>
      <c r="G108" s="57"/>
    </row>
    <row r="109" spans="1:7" x14ac:dyDescent="0.2">
      <c r="E109" s="2"/>
      <c r="F109" s="57"/>
      <c r="G109" s="57"/>
    </row>
    <row r="110" spans="1:7" x14ac:dyDescent="0.2">
      <c r="E110" s="2"/>
      <c r="F110" s="57"/>
      <c r="G110" s="57"/>
    </row>
    <row r="111" spans="1:7" ht="25.5" customHeight="1" x14ac:dyDescent="0.2">
      <c r="A111" s="1">
        <v>14.6</v>
      </c>
      <c r="B111" s="829" t="s">
        <v>315</v>
      </c>
      <c r="C111" s="829"/>
      <c r="D111" s="829"/>
      <c r="E111" s="2"/>
      <c r="F111" s="35"/>
      <c r="G111" s="35"/>
    </row>
    <row r="125" spans="3:10" x14ac:dyDescent="0.2">
      <c r="C125" s="58"/>
      <c r="D125" s="58"/>
      <c r="E125" s="58"/>
      <c r="F125" s="58"/>
      <c r="G125" s="58"/>
      <c r="H125" s="58"/>
      <c r="I125" s="58"/>
      <c r="J125" s="58"/>
    </row>
  </sheetData>
  <mergeCells count="15">
    <mergeCell ref="B111:D111"/>
    <mergeCell ref="B2:J2"/>
    <mergeCell ref="B3:J3"/>
    <mergeCell ref="B4:J4"/>
    <mergeCell ref="B106:D108"/>
    <mergeCell ref="B97:D98"/>
    <mergeCell ref="B99:D100"/>
    <mergeCell ref="B101:D101"/>
    <mergeCell ref="B37:J37"/>
    <mergeCell ref="O4:V10"/>
    <mergeCell ref="B71:G71"/>
    <mergeCell ref="B69:G69"/>
    <mergeCell ref="B38:J38"/>
    <mergeCell ref="B39:J39"/>
    <mergeCell ref="B70:G70"/>
  </mergeCells>
  <phoneticPr fontId="13" type="noConversion"/>
  <conditionalFormatting sqref="B44 B63 B39:J39 B30 B11 B4:J4 B71:J71">
    <cfRule type="cellIs" dxfId="7" priority="1" stopIfTrue="1" operator="equal">
      <formula>"input financial year in cover sheet"</formula>
    </cfRule>
  </conditionalFormatting>
  <conditionalFormatting sqref="B37 B2 B69">
    <cfRule type="cellIs" dxfId="6" priority="2" stopIfTrue="1" operator="equal">
      <formula>"Input name of municipality in cover sheet"</formula>
    </cfRule>
  </conditionalFormatting>
  <pageMargins left="0.74803149606299213" right="0.74803149606299213" top="0.98425196850393704" bottom="0.98425196850393704" header="0.51181102362204722" footer="0.51181102362204722"/>
  <pageSetup paperSize="9" scale="74" firstPageNumber="32" orientation="portrait" useFirstPageNumber="1" r:id="rId1"/>
  <headerFooter alignWithMargins="0">
    <oddFooter>&amp;C&amp;P</oddFooter>
  </headerFooter>
  <rowBreaks count="2" manualBreakCount="2">
    <brk id="35" max="9" man="1"/>
    <brk id="68" max="9" man="1"/>
  </rowBreaks>
  <colBreaks count="1" manualBreakCount="1">
    <brk id="7" max="113"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S1143"/>
  <sheetViews>
    <sheetView view="pageBreakPreview" topLeftCell="A1127" zoomScale="85" zoomScaleSheetLayoutView="85" workbookViewId="0">
      <selection activeCell="E1142" sqref="E1142"/>
    </sheetView>
  </sheetViews>
  <sheetFormatPr defaultColWidth="9.140625" defaultRowHeight="12.75" x14ac:dyDescent="0.2"/>
  <cols>
    <col min="1" max="1" width="5.42578125" style="307" customWidth="1"/>
    <col min="2" max="2" width="79.42578125" style="14" customWidth="1"/>
    <col min="3" max="3" width="16.85546875" style="14" bestFit="1" customWidth="1"/>
    <col min="4" max="4" width="17.7109375" style="14" customWidth="1"/>
    <col min="5" max="5" width="18.5703125" style="14" customWidth="1"/>
    <col min="6" max="6" width="13.5703125" style="105" bestFit="1" customWidth="1"/>
    <col min="7" max="8" width="12.85546875" style="14" bestFit="1" customWidth="1"/>
    <col min="9" max="9" width="11.85546875" style="14" bestFit="1" customWidth="1"/>
    <col min="10" max="10" width="13.5703125" style="14" bestFit="1" customWidth="1"/>
    <col min="11" max="17" width="9.140625" style="14"/>
    <col min="18" max="18" width="3" style="14" hidden="1" customWidth="1"/>
    <col min="19" max="19" width="41.42578125" style="14" hidden="1" customWidth="1"/>
    <col min="20" max="16384" width="9.140625" style="14"/>
  </cols>
  <sheetData>
    <row r="1" spans="1:19" x14ac:dyDescent="0.2">
      <c r="A1" s="537"/>
      <c r="B1" s="99"/>
      <c r="C1" s="99"/>
      <c r="D1" s="99"/>
      <c r="E1" s="99"/>
      <c r="F1" s="104" t="s">
        <v>19</v>
      </c>
      <c r="R1" s="840" t="s">
        <v>488</v>
      </c>
      <c r="S1" s="840"/>
    </row>
    <row r="2" spans="1:19" x14ac:dyDescent="0.2">
      <c r="A2" s="537"/>
      <c r="B2" s="767" t="str">
        <f>IF(Cover!A6="Insert Name of Municipality here","Input name of municipality in cover sheet",Cover!A6)</f>
        <v>XHARIEP DISTRICT MUNICIPALITY</v>
      </c>
      <c r="C2" s="767"/>
      <c r="D2" s="767"/>
      <c r="E2" s="767"/>
    </row>
    <row r="3" spans="1:19" x14ac:dyDescent="0.2">
      <c r="A3" s="537"/>
      <c r="B3" s="753" t="s">
        <v>1257</v>
      </c>
      <c r="C3" s="753"/>
      <c r="D3" s="753"/>
      <c r="E3" s="753"/>
    </row>
    <row r="4" spans="1:19" x14ac:dyDescent="0.2">
      <c r="A4" s="537"/>
      <c r="B4" s="767" t="str">
        <f>'Note 7'!B4:F4</f>
        <v>for the period ended 30 June 2014</v>
      </c>
      <c r="C4" s="767"/>
      <c r="D4" s="767"/>
      <c r="E4" s="767"/>
    </row>
    <row r="5" spans="1:19" hidden="1" x14ac:dyDescent="0.2">
      <c r="A5" s="537"/>
      <c r="B5" s="99"/>
      <c r="C5" s="138"/>
      <c r="D5" s="538"/>
      <c r="E5" s="538"/>
      <c r="J5" s="842" t="s">
        <v>421</v>
      </c>
      <c r="K5" s="843"/>
      <c r="L5" s="843"/>
      <c r="M5" s="843"/>
      <c r="N5" s="843"/>
      <c r="O5" s="843"/>
      <c r="P5" s="843"/>
      <c r="Q5" s="844"/>
    </row>
    <row r="6" spans="1:19" hidden="1" x14ac:dyDescent="0.2">
      <c r="A6" s="537"/>
      <c r="B6" s="138"/>
      <c r="C6" s="538" t="s">
        <v>199</v>
      </c>
      <c r="D6" s="537">
        <v>2014</v>
      </c>
      <c r="E6" s="537">
        <v>2013</v>
      </c>
      <c r="F6" s="76"/>
      <c r="J6" s="845"/>
      <c r="K6" s="846"/>
      <c r="L6" s="846"/>
      <c r="M6" s="846"/>
      <c r="N6" s="846"/>
      <c r="O6" s="846"/>
      <c r="P6" s="846"/>
      <c r="Q6" s="847"/>
    </row>
    <row r="7" spans="1:19" hidden="1" x14ac:dyDescent="0.2">
      <c r="A7" s="537"/>
      <c r="B7" s="99"/>
      <c r="C7" s="99"/>
      <c r="D7" s="537" t="s">
        <v>1146</v>
      </c>
      <c r="E7" s="537" t="s">
        <v>1146</v>
      </c>
      <c r="J7" s="845"/>
      <c r="K7" s="846"/>
      <c r="L7" s="846"/>
      <c r="M7" s="846"/>
      <c r="N7" s="846"/>
      <c r="O7" s="846"/>
      <c r="P7" s="846"/>
      <c r="Q7" s="847"/>
    </row>
    <row r="8" spans="1:19" hidden="1" x14ac:dyDescent="0.2">
      <c r="A8" s="537" t="e">
        <f>Notes14!A6+1</f>
        <v>#REF!</v>
      </c>
      <c r="B8" s="221" t="s">
        <v>149</v>
      </c>
      <c r="C8" s="99"/>
      <c r="D8" s="242"/>
      <c r="E8" s="242"/>
      <c r="F8" s="107" t="s">
        <v>303</v>
      </c>
      <c r="J8" s="845"/>
      <c r="K8" s="846"/>
      <c r="L8" s="846"/>
      <c r="M8" s="846"/>
      <c r="N8" s="846"/>
      <c r="O8" s="846"/>
      <c r="P8" s="846"/>
      <c r="Q8" s="847"/>
    </row>
    <row r="9" spans="1:19" hidden="1" x14ac:dyDescent="0.2">
      <c r="A9" s="537"/>
      <c r="B9" s="99"/>
      <c r="C9" s="99"/>
      <c r="D9" s="242"/>
      <c r="E9" s="242"/>
      <c r="J9" s="845"/>
      <c r="K9" s="846"/>
      <c r="L9" s="846"/>
      <c r="M9" s="846"/>
      <c r="N9" s="846"/>
      <c r="O9" s="846"/>
      <c r="P9" s="846"/>
      <c r="Q9" s="847"/>
    </row>
    <row r="10" spans="1:19" hidden="1" x14ac:dyDescent="0.2">
      <c r="A10" s="537"/>
      <c r="B10" s="99" t="s">
        <v>239</v>
      </c>
      <c r="C10" s="99"/>
      <c r="D10" s="244" t="e">
        <v>#REF!</v>
      </c>
      <c r="E10" s="244" t="e">
        <v>#REF!</v>
      </c>
      <c r="J10" s="845"/>
      <c r="K10" s="846"/>
      <c r="L10" s="846"/>
      <c r="M10" s="846"/>
      <c r="N10" s="846"/>
      <c r="O10" s="846"/>
      <c r="P10" s="846"/>
      <c r="Q10" s="847"/>
    </row>
    <row r="11" spans="1:19" ht="13.5" hidden="1" thickBot="1" x14ac:dyDescent="0.25">
      <c r="A11" s="537"/>
      <c r="B11" s="99" t="s">
        <v>42</v>
      </c>
      <c r="C11" s="99"/>
      <c r="D11" s="244" t="e">
        <v>#REF!</v>
      </c>
      <c r="E11" s="244" t="e">
        <v>#REF!</v>
      </c>
      <c r="J11" s="848"/>
      <c r="K11" s="849"/>
      <c r="L11" s="849"/>
      <c r="M11" s="849"/>
      <c r="N11" s="849"/>
      <c r="O11" s="849"/>
      <c r="P11" s="849"/>
      <c r="Q11" s="850"/>
    </row>
    <row r="12" spans="1:19" hidden="1" x14ac:dyDescent="0.2">
      <c r="A12" s="537"/>
      <c r="B12" s="99" t="s">
        <v>150</v>
      </c>
      <c r="C12" s="99"/>
      <c r="D12" s="244" t="e">
        <v>#REF!</v>
      </c>
      <c r="E12" s="244" t="e">
        <v>#REF!</v>
      </c>
    </row>
    <row r="13" spans="1:19" ht="13.5" hidden="1" thickBot="1" x14ac:dyDescent="0.25">
      <c r="A13" s="537"/>
      <c r="B13" s="221"/>
      <c r="C13" s="99"/>
      <c r="D13" s="153" t="e">
        <v>#REF!</v>
      </c>
      <c r="E13" s="153" t="e">
        <v>#REF!</v>
      </c>
    </row>
    <row r="14" spans="1:19" ht="13.5" hidden="1" thickTop="1" x14ac:dyDescent="0.2">
      <c r="A14" s="537"/>
      <c r="B14" s="138"/>
      <c r="C14" s="297"/>
      <c r="D14" s="237"/>
      <c r="E14" s="237"/>
      <c r="F14" s="76"/>
    </row>
    <row r="15" spans="1:19" hidden="1" x14ac:dyDescent="0.2">
      <c r="A15" s="537"/>
      <c r="B15" s="841" t="s">
        <v>520</v>
      </c>
      <c r="C15" s="297"/>
      <c r="D15" s="237"/>
      <c r="E15" s="237"/>
      <c r="F15" s="76"/>
    </row>
    <row r="16" spans="1:19" hidden="1" x14ac:dyDescent="0.2">
      <c r="A16" s="537"/>
      <c r="B16" s="841"/>
      <c r="C16" s="297"/>
      <c r="D16" s="237"/>
      <c r="E16" s="237"/>
      <c r="F16" s="76"/>
    </row>
    <row r="17" spans="1:7" hidden="1" x14ac:dyDescent="0.2">
      <c r="A17" s="537"/>
      <c r="B17" s="841"/>
      <c r="C17" s="297"/>
      <c r="D17" s="237"/>
      <c r="E17" s="237"/>
      <c r="F17" s="76"/>
    </row>
    <row r="18" spans="1:7" hidden="1" x14ac:dyDescent="0.2">
      <c r="A18" s="537"/>
      <c r="B18" s="138"/>
      <c r="C18" s="297"/>
      <c r="D18" s="237"/>
      <c r="E18" s="237"/>
      <c r="F18" s="76"/>
    </row>
    <row r="19" spans="1:7" ht="13.5" thickBot="1" x14ac:dyDescent="0.25">
      <c r="A19" s="537"/>
      <c r="B19" s="286"/>
      <c r="C19" s="286"/>
      <c r="D19" s="569">
        <v>41820</v>
      </c>
      <c r="E19" s="569">
        <v>41426</v>
      </c>
    </row>
    <row r="20" spans="1:7" x14ac:dyDescent="0.2">
      <c r="A20" s="537">
        <v>8</v>
      </c>
      <c r="B20" s="221" t="s">
        <v>1105</v>
      </c>
      <c r="C20" s="99"/>
      <c r="D20" s="244"/>
      <c r="E20" s="244"/>
      <c r="F20" s="107" t="s">
        <v>389</v>
      </c>
    </row>
    <row r="21" spans="1:7" x14ac:dyDescent="0.2">
      <c r="A21" s="537"/>
      <c r="B21" s="99"/>
      <c r="C21" s="99"/>
      <c r="D21" s="244"/>
      <c r="E21" s="244"/>
    </row>
    <row r="22" spans="1:7" x14ac:dyDescent="0.2">
      <c r="A22" s="537"/>
      <c r="B22" s="99" t="s">
        <v>331</v>
      </c>
      <c r="C22" s="99"/>
      <c r="D22" s="244">
        <v>506165.57</v>
      </c>
      <c r="E22" s="244">
        <v>490344</v>
      </c>
      <c r="F22" s="718"/>
      <c r="G22" s="718"/>
    </row>
    <row r="23" spans="1:7" x14ac:dyDescent="0.2">
      <c r="A23" s="537"/>
      <c r="B23" s="99" t="s">
        <v>954</v>
      </c>
      <c r="C23" s="261"/>
      <c r="D23" s="244">
        <v>629065.75</v>
      </c>
      <c r="E23" s="244">
        <v>619312.35</v>
      </c>
      <c r="F23" s="718"/>
      <c r="G23" s="718"/>
    </row>
    <row r="24" spans="1:7" x14ac:dyDescent="0.2">
      <c r="A24" s="537"/>
      <c r="B24" s="99" t="s">
        <v>597</v>
      </c>
      <c r="C24" s="99"/>
      <c r="D24" s="244">
        <v>3234485.97</v>
      </c>
      <c r="E24" s="244">
        <v>2691194.44</v>
      </c>
      <c r="F24" s="718"/>
      <c r="G24" s="718"/>
    </row>
    <row r="25" spans="1:7" x14ac:dyDescent="0.2">
      <c r="A25" s="537"/>
      <c r="B25" s="99" t="s">
        <v>955</v>
      </c>
      <c r="C25" s="99"/>
      <c r="D25" s="244">
        <v>1070258.79</v>
      </c>
      <c r="E25" s="244">
        <v>2433126.67</v>
      </c>
      <c r="F25" s="718"/>
      <c r="G25" s="718"/>
    </row>
    <row r="26" spans="1:7" x14ac:dyDescent="0.2">
      <c r="A26" s="537"/>
      <c r="B26" s="99" t="s">
        <v>1027</v>
      </c>
      <c r="C26" s="99"/>
      <c r="D26" s="237">
        <v>102871.97</v>
      </c>
      <c r="E26" s="244"/>
      <c r="F26" s="271"/>
      <c r="G26" s="271"/>
    </row>
    <row r="27" spans="1:7" ht="13.5" thickBot="1" x14ac:dyDescent="0.25">
      <c r="A27" s="537"/>
      <c r="B27" s="221" t="s">
        <v>46</v>
      </c>
      <c r="C27" s="99"/>
      <c r="D27" s="153">
        <v>5542848.0499999998</v>
      </c>
      <c r="E27" s="153">
        <v>6233977.46</v>
      </c>
      <c r="F27" s="715"/>
      <c r="G27" s="718"/>
    </row>
    <row r="28" spans="1:7" ht="13.5" thickTop="1" x14ac:dyDescent="0.2">
      <c r="A28" s="537"/>
      <c r="B28" s="99"/>
      <c r="C28" s="99"/>
      <c r="D28" s="199"/>
      <c r="E28" s="199"/>
    </row>
    <row r="29" spans="1:7" x14ac:dyDescent="0.2">
      <c r="A29" s="537"/>
      <c r="B29" s="99"/>
      <c r="C29" s="99"/>
      <c r="D29" s="570"/>
    </row>
    <row r="30" spans="1:7" hidden="1" x14ac:dyDescent="0.2">
      <c r="A30" s="537">
        <f>'Notes_2 to 5'!A170+1</f>
        <v>11</v>
      </c>
      <c r="B30" s="221" t="s">
        <v>598</v>
      </c>
      <c r="C30" s="99"/>
      <c r="D30" s="244"/>
      <c r="E30" s="244"/>
      <c r="F30" s="107" t="s">
        <v>31</v>
      </c>
    </row>
    <row r="31" spans="1:7" hidden="1" x14ac:dyDescent="0.2">
      <c r="A31" s="537"/>
      <c r="B31" s="99"/>
      <c r="C31" s="99"/>
      <c r="D31" s="244"/>
      <c r="E31" s="244"/>
    </row>
    <row r="32" spans="1:7" ht="13.5" hidden="1" thickBot="1" x14ac:dyDescent="0.25">
      <c r="A32" s="537"/>
      <c r="B32" s="99" t="s">
        <v>257</v>
      </c>
      <c r="C32" s="99"/>
      <c r="D32" s="260" t="e">
        <v>#REF!</v>
      </c>
      <c r="E32" s="260" t="e">
        <v>#REF!</v>
      </c>
    </row>
    <row r="33" spans="1:6" ht="13.5" hidden="1" thickTop="1" x14ac:dyDescent="0.2">
      <c r="A33" s="537"/>
      <c r="B33" s="99"/>
      <c r="C33" s="99"/>
      <c r="D33" s="261"/>
      <c r="E33" s="261"/>
    </row>
    <row r="34" spans="1:6" hidden="1" x14ac:dyDescent="0.2">
      <c r="A34" s="537"/>
      <c r="B34" s="99"/>
      <c r="C34" s="99"/>
      <c r="D34" s="570"/>
      <c r="E34" s="570"/>
    </row>
    <row r="35" spans="1:6" hidden="1" x14ac:dyDescent="0.2">
      <c r="A35" s="537">
        <v>14</v>
      </c>
      <c r="B35" s="221" t="s">
        <v>535</v>
      </c>
      <c r="C35" s="99"/>
      <c r="D35" s="261"/>
      <c r="E35" s="261"/>
      <c r="F35" s="107" t="s">
        <v>390</v>
      </c>
    </row>
    <row r="36" spans="1:6" hidden="1" x14ac:dyDescent="0.2">
      <c r="A36" s="537"/>
      <c r="B36" s="221"/>
      <c r="C36" s="99"/>
      <c r="D36" s="261"/>
      <c r="E36" s="261"/>
    </row>
    <row r="37" spans="1:6" hidden="1" x14ac:dyDescent="0.2">
      <c r="A37" s="537"/>
      <c r="B37" s="99" t="s">
        <v>77</v>
      </c>
      <c r="C37" s="99"/>
      <c r="D37" s="237" t="e">
        <v>#REF!</v>
      </c>
      <c r="E37" s="237" t="e">
        <v>#REF!</v>
      </c>
    </row>
    <row r="38" spans="1:6" hidden="1" x14ac:dyDescent="0.2">
      <c r="A38" s="537"/>
      <c r="B38" s="99" t="s">
        <v>1208</v>
      </c>
      <c r="C38" s="99"/>
      <c r="D38" s="237">
        <v>260000</v>
      </c>
      <c r="E38" s="237">
        <v>237000</v>
      </c>
    </row>
    <row r="39" spans="1:6" hidden="1" x14ac:dyDescent="0.2">
      <c r="A39" s="537"/>
      <c r="B39" s="99" t="s">
        <v>143</v>
      </c>
      <c r="C39" s="99"/>
      <c r="D39" s="237">
        <v>0</v>
      </c>
      <c r="E39" s="237">
        <v>0</v>
      </c>
    </row>
    <row r="40" spans="1:6" hidden="1" x14ac:dyDescent="0.2">
      <c r="A40" s="537"/>
      <c r="B40" s="99" t="s">
        <v>463</v>
      </c>
      <c r="C40" s="99"/>
      <c r="D40" s="237">
        <v>0</v>
      </c>
      <c r="E40" s="237">
        <v>0</v>
      </c>
    </row>
    <row r="41" spans="1:6" ht="13.5" hidden="1" thickBot="1" x14ac:dyDescent="0.25">
      <c r="A41" s="537"/>
      <c r="B41" s="221" t="s">
        <v>506</v>
      </c>
      <c r="C41" s="221"/>
      <c r="D41" s="249">
        <v>260000</v>
      </c>
      <c r="E41" s="249">
        <v>237000</v>
      </c>
    </row>
    <row r="42" spans="1:6" ht="13.5" hidden="1" thickTop="1" x14ac:dyDescent="0.2">
      <c r="A42" s="537"/>
      <c r="B42" s="99"/>
      <c r="C42" s="99"/>
      <c r="D42" s="261"/>
      <c r="E42" s="261"/>
    </row>
    <row r="43" spans="1:6" ht="25.5" hidden="1" x14ac:dyDescent="0.2">
      <c r="A43" s="537"/>
      <c r="B43" s="269" t="s">
        <v>126</v>
      </c>
      <c r="C43" s="99"/>
      <c r="D43" s="261"/>
      <c r="E43" s="261"/>
    </row>
    <row r="44" spans="1:6" hidden="1" x14ac:dyDescent="0.2">
      <c r="A44" s="537"/>
      <c r="B44" s="99"/>
      <c r="C44" s="99"/>
      <c r="D44" s="261"/>
      <c r="E44" s="261"/>
    </row>
    <row r="45" spans="1:6" ht="25.5" hidden="1" x14ac:dyDescent="0.2">
      <c r="A45" s="537"/>
      <c r="B45" s="269" t="s">
        <v>102</v>
      </c>
      <c r="C45" s="571" t="s">
        <v>101</v>
      </c>
      <c r="D45" s="261"/>
      <c r="E45" s="261"/>
    </row>
    <row r="46" spans="1:6" hidden="1" x14ac:dyDescent="0.2">
      <c r="A46" s="537"/>
      <c r="B46" s="269"/>
      <c r="C46" s="99"/>
      <c r="D46" s="261"/>
      <c r="E46" s="261"/>
    </row>
    <row r="47" spans="1:6" hidden="1" x14ac:dyDescent="0.2">
      <c r="A47" s="537"/>
      <c r="B47" s="278" t="s">
        <v>465</v>
      </c>
      <c r="C47" s="99"/>
      <c r="D47" s="261"/>
      <c r="E47" s="261"/>
    </row>
    <row r="48" spans="1:6" hidden="1" x14ac:dyDescent="0.2">
      <c r="A48" s="537"/>
      <c r="B48" s="278" t="s">
        <v>521</v>
      </c>
      <c r="C48" s="99"/>
      <c r="D48" s="261"/>
      <c r="E48" s="261"/>
    </row>
    <row r="49" spans="1:5" hidden="1" x14ac:dyDescent="0.2">
      <c r="A49" s="537"/>
      <c r="B49" s="99"/>
      <c r="C49" s="99"/>
      <c r="D49" s="261"/>
      <c r="E49" s="261"/>
    </row>
    <row r="50" spans="1:5" ht="25.5" hidden="1" x14ac:dyDescent="0.2">
      <c r="A50" s="537"/>
      <c r="B50" s="572" t="s">
        <v>127</v>
      </c>
      <c r="C50" s="99"/>
      <c r="D50" s="573" t="s">
        <v>128</v>
      </c>
      <c r="E50" s="573" t="s">
        <v>143</v>
      </c>
    </row>
    <row r="51" spans="1:5" hidden="1" x14ac:dyDescent="0.2">
      <c r="A51" s="537"/>
      <c r="B51" s="178"/>
      <c r="C51" s="99"/>
      <c r="D51" s="244"/>
      <c r="E51" s="244"/>
    </row>
    <row r="52" spans="1:5" hidden="1" x14ac:dyDescent="0.2">
      <c r="A52" s="537"/>
      <c r="B52" s="221" t="str">
        <f>IF(Cover!$E$8="insert financial year (e.g. 2008)", "input financial year in cover sheet","as at 1 July "&amp;Cover!$E$8-1)</f>
        <v>as at 1 July 2013</v>
      </c>
      <c r="C52" s="99"/>
      <c r="D52" s="244" t="e">
        <v>#REF!</v>
      </c>
      <c r="E52" s="244" t="e">
        <v>#REF!</v>
      </c>
    </row>
    <row r="53" spans="1:5" hidden="1" x14ac:dyDescent="0.2">
      <c r="A53" s="537"/>
      <c r="B53" s="99" t="s">
        <v>72</v>
      </c>
      <c r="C53" s="99"/>
      <c r="D53" s="244" t="e">
        <v>#REF!</v>
      </c>
      <c r="E53" s="244" t="e">
        <v>#REF!</v>
      </c>
    </row>
    <row r="54" spans="1:5" hidden="1" x14ac:dyDescent="0.2">
      <c r="A54" s="537"/>
      <c r="B54" s="99" t="s">
        <v>131</v>
      </c>
      <c r="C54" s="99"/>
      <c r="D54" s="244" t="e">
        <v>#REF!</v>
      </c>
      <c r="E54" s="244" t="e">
        <v>#REF!</v>
      </c>
    </row>
    <row r="55" spans="1:5" ht="13.5" hidden="1" thickBot="1" x14ac:dyDescent="0.25">
      <c r="A55" s="537"/>
      <c r="B55" s="221" t="str">
        <f>IF(Cover!$E$8="insert financial year (e.g. 2008)", "input financial year in cover sheet","as at 30 June "&amp;Cover!$E$8)</f>
        <v>as at 30 June 2014</v>
      </c>
      <c r="C55" s="99"/>
      <c r="D55" s="153" t="e">
        <v>#REF!</v>
      </c>
      <c r="E55" s="153" t="e">
        <v>#REF!</v>
      </c>
    </row>
    <row r="56" spans="1:5" ht="13.5" hidden="1" thickTop="1" x14ac:dyDescent="0.2">
      <c r="A56" s="537"/>
      <c r="B56" s="99"/>
      <c r="C56" s="99"/>
      <c r="D56" s="244"/>
      <c r="E56" s="244"/>
    </row>
    <row r="57" spans="1:5" hidden="1" x14ac:dyDescent="0.2">
      <c r="A57" s="537"/>
      <c r="B57" s="198"/>
      <c r="C57" s="99"/>
      <c r="D57" s="261"/>
      <c r="E57" s="261"/>
    </row>
    <row r="58" spans="1:5" hidden="1" x14ac:dyDescent="0.2">
      <c r="A58" s="537"/>
      <c r="B58" s="130" t="str">
        <f>IF(Cover!$E$8="insert financial year (e.g. 2008)", "input financial year in cover sheet","as at 1 July "&amp;Cover!$E$8-2)</f>
        <v>as at 1 July 2012</v>
      </c>
      <c r="C58" s="99"/>
      <c r="D58" s="244" t="e">
        <v>#REF!</v>
      </c>
      <c r="E58" s="244" t="e">
        <v>#REF!</v>
      </c>
    </row>
    <row r="59" spans="1:5" hidden="1" x14ac:dyDescent="0.2">
      <c r="A59" s="537"/>
      <c r="B59" s="99" t="s">
        <v>72</v>
      </c>
      <c r="C59" s="99"/>
      <c r="D59" s="244" t="e">
        <v>#REF!</v>
      </c>
      <c r="E59" s="244" t="e">
        <v>#REF!</v>
      </c>
    </row>
    <row r="60" spans="1:5" hidden="1" x14ac:dyDescent="0.2">
      <c r="A60" s="537"/>
      <c r="B60" s="99" t="s">
        <v>73</v>
      </c>
      <c r="C60" s="99"/>
      <c r="D60" s="244" t="e">
        <v>#REF!</v>
      </c>
      <c r="E60" s="244" t="e">
        <v>#REF!</v>
      </c>
    </row>
    <row r="61" spans="1:5" ht="13.5" hidden="1" thickBot="1" x14ac:dyDescent="0.25">
      <c r="A61" s="537"/>
      <c r="B61" s="130" t="str">
        <f>IF(Cover!$E$8="insert financial year (e.g. 2008)", "input financial year in cover sheet","as at 30 June "&amp;Cover!$E$8-1)</f>
        <v>as at 30 June 2013</v>
      </c>
      <c r="C61" s="99"/>
      <c r="D61" s="153" t="e">
        <v>#REF!</v>
      </c>
      <c r="E61" s="153" t="e">
        <v>#REF!</v>
      </c>
    </row>
    <row r="62" spans="1:5" ht="13.5" hidden="1" thickTop="1" x14ac:dyDescent="0.2">
      <c r="A62" s="537"/>
      <c r="B62" s="99"/>
      <c r="C62" s="99"/>
      <c r="D62" s="244"/>
      <c r="E62" s="244"/>
    </row>
    <row r="63" spans="1:5" ht="25.5" hidden="1" x14ac:dyDescent="0.2">
      <c r="A63" s="537"/>
      <c r="B63" s="99"/>
      <c r="C63" s="99"/>
      <c r="D63" s="573" t="s">
        <v>129</v>
      </c>
      <c r="E63" s="573" t="s">
        <v>463</v>
      </c>
    </row>
    <row r="64" spans="1:5" hidden="1" x14ac:dyDescent="0.2">
      <c r="A64" s="537"/>
      <c r="B64" s="99"/>
      <c r="C64" s="99"/>
      <c r="D64" s="570"/>
      <c r="E64" s="570"/>
    </row>
    <row r="65" spans="1:6" hidden="1" x14ac:dyDescent="0.2">
      <c r="A65" s="537"/>
      <c r="B65" s="221" t="str">
        <f>IF(Cover!$E$8="insert financial year (e.g. 2008)", "input financial year in cover sheet","as at 1 July "&amp;Cover!$E$8-1)</f>
        <v>as at 1 July 2013</v>
      </c>
      <c r="C65" s="99"/>
      <c r="D65" s="244" t="e">
        <v>#REF!</v>
      </c>
      <c r="E65" s="244" t="e">
        <v>#REF!</v>
      </c>
    </row>
    <row r="66" spans="1:6" hidden="1" x14ac:dyDescent="0.2">
      <c r="A66" s="537"/>
      <c r="B66" s="99" t="s">
        <v>130</v>
      </c>
      <c r="C66" s="99"/>
      <c r="D66" s="244" t="e">
        <v>#REF!</v>
      </c>
      <c r="E66" s="261"/>
    </row>
    <row r="67" spans="1:6" hidden="1" x14ac:dyDescent="0.2">
      <c r="A67" s="537"/>
      <c r="B67" s="99" t="s">
        <v>72</v>
      </c>
      <c r="C67" s="99"/>
      <c r="D67" s="244" t="e">
        <v>#REF!</v>
      </c>
      <c r="E67" s="244" t="e">
        <v>#REF!</v>
      </c>
    </row>
    <row r="68" spans="1:6" hidden="1" x14ac:dyDescent="0.2">
      <c r="A68" s="537"/>
      <c r="B68" s="99" t="s">
        <v>131</v>
      </c>
      <c r="C68" s="99"/>
      <c r="D68" s="244" t="e">
        <v>#REF!</v>
      </c>
      <c r="E68" s="244" t="e">
        <v>#REF!</v>
      </c>
    </row>
    <row r="69" spans="1:6" ht="13.5" hidden="1" thickBot="1" x14ac:dyDescent="0.25">
      <c r="A69" s="537"/>
      <c r="B69" s="221" t="str">
        <f>IF(Cover!$E$8="insert financial year (e.g. 2008)", "input financial year in cover sheet","as at 30 June "&amp;Cover!$E$8)</f>
        <v>as at 30 June 2014</v>
      </c>
      <c r="C69" s="99"/>
      <c r="D69" s="153" t="e">
        <v>#REF!</v>
      </c>
      <c r="E69" s="153" t="e">
        <v>#REF!</v>
      </c>
    </row>
    <row r="70" spans="1:6" ht="13.5" hidden="1" thickTop="1" x14ac:dyDescent="0.2">
      <c r="A70" s="537"/>
      <c r="B70" s="99"/>
      <c r="C70" s="99"/>
      <c r="D70" s="261"/>
      <c r="E70" s="261"/>
    </row>
    <row r="71" spans="1:6" hidden="1" x14ac:dyDescent="0.2">
      <c r="A71" s="537"/>
      <c r="B71" s="198"/>
      <c r="C71" s="99"/>
      <c r="D71" s="244"/>
      <c r="E71" s="244"/>
    </row>
    <row r="72" spans="1:6" hidden="1" x14ac:dyDescent="0.2">
      <c r="A72" s="537"/>
      <c r="B72" s="130" t="str">
        <f>IF(Cover!$E$8="insert financial year (e.g. 2008)", "input financial year in cover sheet","as at 1 July "&amp;Cover!$E$8-2)</f>
        <v>as at 1 July 2012</v>
      </c>
      <c r="C72" s="99"/>
      <c r="D72" s="244" t="e">
        <v>#REF!</v>
      </c>
      <c r="E72" s="244" t="e">
        <v>#REF!</v>
      </c>
    </row>
    <row r="73" spans="1:6" hidden="1" x14ac:dyDescent="0.2">
      <c r="A73" s="537"/>
      <c r="B73" s="99" t="s">
        <v>132</v>
      </c>
      <c r="C73" s="99"/>
      <c r="D73" s="244" t="e">
        <v>#REF!</v>
      </c>
      <c r="E73" s="244"/>
    </row>
    <row r="74" spans="1:6" hidden="1" x14ac:dyDescent="0.2">
      <c r="A74" s="537"/>
      <c r="B74" s="99" t="s">
        <v>72</v>
      </c>
      <c r="C74" s="99"/>
      <c r="D74" s="244" t="e">
        <v>#REF!</v>
      </c>
      <c r="E74" s="244" t="e">
        <v>#REF!</v>
      </c>
    </row>
    <row r="75" spans="1:6" hidden="1" x14ac:dyDescent="0.2">
      <c r="A75" s="537"/>
      <c r="B75" s="99" t="s">
        <v>73</v>
      </c>
      <c r="C75" s="99"/>
      <c r="D75" s="244" t="e">
        <v>#REF!</v>
      </c>
      <c r="E75" s="244" t="e">
        <v>#REF!</v>
      </c>
    </row>
    <row r="76" spans="1:6" ht="13.5" hidden="1" thickBot="1" x14ac:dyDescent="0.25">
      <c r="A76" s="537"/>
      <c r="B76" s="130" t="str">
        <f>IF(Cover!$E$8="insert financial year (e.g. 2008)", "input financial year in cover sheet","as at 30 June "&amp;Cover!$E$8-1)</f>
        <v>as at 30 June 2013</v>
      </c>
      <c r="C76" s="99"/>
      <c r="D76" s="153" t="e">
        <v>#REF!</v>
      </c>
      <c r="E76" s="153" t="e">
        <v>#REF!</v>
      </c>
    </row>
    <row r="77" spans="1:6" ht="13.5" hidden="1" thickTop="1" x14ac:dyDescent="0.2">
      <c r="A77" s="537"/>
      <c r="B77" s="99"/>
      <c r="C77" s="99"/>
      <c r="D77" s="261"/>
      <c r="E77" s="261"/>
    </row>
    <row r="78" spans="1:6" x14ac:dyDescent="0.2">
      <c r="A78" s="537"/>
      <c r="B78" s="99"/>
      <c r="C78" s="99"/>
      <c r="D78" s="570"/>
      <c r="E78" s="570"/>
    </row>
    <row r="79" spans="1:6" x14ac:dyDescent="0.2">
      <c r="A79" s="537">
        <v>9</v>
      </c>
      <c r="B79" s="221" t="s">
        <v>235</v>
      </c>
      <c r="C79" s="99"/>
      <c r="D79" s="244"/>
      <c r="E79" s="244"/>
      <c r="F79" s="109" t="s">
        <v>522</v>
      </c>
    </row>
    <row r="80" spans="1:6" x14ac:dyDescent="0.2">
      <c r="A80" s="537"/>
      <c r="B80" s="99"/>
      <c r="C80" s="99"/>
      <c r="D80" s="244"/>
      <c r="E80" s="244"/>
    </row>
    <row r="81" spans="1:19" x14ac:dyDescent="0.2">
      <c r="A81" s="537"/>
      <c r="B81" s="221" t="s">
        <v>956</v>
      </c>
      <c r="C81" s="99"/>
      <c r="D81" s="244"/>
      <c r="E81" s="244"/>
      <c r="I81" s="307" t="s">
        <v>947</v>
      </c>
      <c r="J81" s="1" t="s">
        <v>948</v>
      </c>
    </row>
    <row r="82" spans="1:19" x14ac:dyDescent="0.2">
      <c r="A82" s="537"/>
      <c r="B82" s="221"/>
      <c r="C82" s="99"/>
      <c r="D82" s="244"/>
      <c r="E82" s="244"/>
      <c r="I82" s="307"/>
      <c r="J82" s="1"/>
    </row>
    <row r="83" spans="1:19" x14ac:dyDescent="0.2">
      <c r="A83" s="537"/>
      <c r="B83" s="221" t="s">
        <v>957</v>
      </c>
      <c r="C83" s="99"/>
      <c r="D83" s="244"/>
      <c r="E83" s="244"/>
      <c r="I83" s="307"/>
      <c r="J83" s="1"/>
    </row>
    <row r="84" spans="1:19" x14ac:dyDescent="0.2">
      <c r="A84" s="537"/>
      <c r="B84" s="99" t="s">
        <v>1006</v>
      </c>
      <c r="C84" s="99"/>
      <c r="D84" s="233">
        <v>182793.79</v>
      </c>
      <c r="E84" s="233">
        <v>227944</v>
      </c>
      <c r="I84" s="271"/>
      <c r="J84" s="272"/>
      <c r="S84" s="14" t="s">
        <v>551</v>
      </c>
    </row>
    <row r="85" spans="1:19" x14ac:dyDescent="0.2">
      <c r="A85" s="537"/>
      <c r="B85" s="99" t="s">
        <v>654</v>
      </c>
      <c r="C85" s="99"/>
      <c r="D85" s="234">
        <v>36080</v>
      </c>
      <c r="E85" s="234">
        <v>36080</v>
      </c>
      <c r="I85" s="271"/>
      <c r="S85" s="14" t="s">
        <v>551</v>
      </c>
    </row>
    <row r="86" spans="1:19" x14ac:dyDescent="0.2">
      <c r="A86" s="537"/>
      <c r="B86" s="99" t="s">
        <v>655</v>
      </c>
      <c r="C86" s="99"/>
      <c r="D86" s="234">
        <v>204193.35</v>
      </c>
      <c r="E86" s="234">
        <v>204193</v>
      </c>
      <c r="I86" s="271"/>
    </row>
    <row r="87" spans="1:19" x14ac:dyDescent="0.2">
      <c r="A87" s="537"/>
      <c r="B87" s="99" t="s">
        <v>656</v>
      </c>
      <c r="C87" s="99"/>
      <c r="D87" s="234">
        <v>-151.83000000000001</v>
      </c>
      <c r="E87" s="234">
        <v>403152</v>
      </c>
      <c r="I87" s="271"/>
      <c r="J87" s="272"/>
    </row>
    <row r="88" spans="1:19" x14ac:dyDescent="0.2">
      <c r="A88" s="537"/>
      <c r="B88" s="99" t="s">
        <v>687</v>
      </c>
      <c r="C88" s="99"/>
      <c r="D88" s="234">
        <v>0</v>
      </c>
      <c r="E88" s="234"/>
      <c r="I88" s="271"/>
      <c r="J88" s="272"/>
    </row>
    <row r="89" spans="1:19" x14ac:dyDescent="0.2">
      <c r="A89" s="537"/>
      <c r="B89" s="99" t="s">
        <v>1019</v>
      </c>
      <c r="C89" s="99"/>
      <c r="D89" s="234">
        <v>155899.67000000001</v>
      </c>
      <c r="E89" s="234">
        <v>0</v>
      </c>
      <c r="I89" s="271"/>
      <c r="J89" s="272"/>
    </row>
    <row r="90" spans="1:19" x14ac:dyDescent="0.2">
      <c r="A90" s="537"/>
      <c r="B90" s="99" t="s">
        <v>657</v>
      </c>
      <c r="C90" s="99"/>
      <c r="D90" s="235">
        <v>1120684.1499999999</v>
      </c>
      <c r="E90" s="235">
        <v>1120684</v>
      </c>
      <c r="I90" s="271"/>
    </row>
    <row r="91" spans="1:19" x14ac:dyDescent="0.2">
      <c r="A91" s="537"/>
      <c r="B91" s="99"/>
      <c r="C91" s="99"/>
      <c r="D91" s="244"/>
      <c r="E91" s="244"/>
    </row>
    <row r="92" spans="1:19" ht="13.5" thickBot="1" x14ac:dyDescent="0.25">
      <c r="A92" s="537"/>
      <c r="B92" s="221" t="s">
        <v>310</v>
      </c>
      <c r="C92" s="221"/>
      <c r="D92" s="153">
        <v>1699499.13</v>
      </c>
      <c r="E92" s="153">
        <v>1992053</v>
      </c>
      <c r="F92" s="110"/>
      <c r="G92" s="102"/>
      <c r="H92" s="102"/>
      <c r="I92" s="102"/>
      <c r="J92" s="102"/>
      <c r="K92" s="102"/>
      <c r="L92" s="102"/>
      <c r="M92" s="102"/>
      <c r="N92" s="102"/>
      <c r="O92" s="102"/>
      <c r="P92" s="102"/>
      <c r="Q92" s="102"/>
    </row>
    <row r="93" spans="1:19" ht="13.5" thickTop="1" x14ac:dyDescent="0.2">
      <c r="A93" s="537"/>
      <c r="B93" s="221"/>
      <c r="C93" s="221"/>
      <c r="D93" s="199"/>
      <c r="E93" s="199"/>
      <c r="F93" s="75"/>
      <c r="G93" s="102"/>
      <c r="H93" s="102"/>
      <c r="I93" s="102"/>
      <c r="J93" s="102"/>
      <c r="K93" s="102"/>
      <c r="L93" s="102"/>
      <c r="M93" s="102"/>
      <c r="N93" s="102"/>
      <c r="O93" s="102"/>
      <c r="P93" s="102"/>
      <c r="Q93" s="102"/>
    </row>
    <row r="94" spans="1:19" x14ac:dyDescent="0.2">
      <c r="A94" s="537"/>
      <c r="B94" s="99"/>
      <c r="C94" s="99"/>
      <c r="D94" s="570"/>
      <c r="E94" s="570"/>
    </row>
    <row r="95" spans="1:19" hidden="1" x14ac:dyDescent="0.2">
      <c r="A95" s="537">
        <f>A79+1</f>
        <v>10</v>
      </c>
      <c r="B95" s="221" t="s">
        <v>541</v>
      </c>
      <c r="C95" s="99"/>
      <c r="D95" s="261"/>
      <c r="E95" s="261"/>
      <c r="F95" s="107" t="s">
        <v>389</v>
      </c>
    </row>
    <row r="96" spans="1:19" hidden="1" x14ac:dyDescent="0.2">
      <c r="A96" s="537"/>
      <c r="B96" s="99"/>
      <c r="C96" s="99"/>
      <c r="D96" s="244"/>
      <c r="E96" s="244"/>
    </row>
    <row r="97" spans="1:19" hidden="1" x14ac:dyDescent="0.2">
      <c r="A97" s="537"/>
      <c r="B97" s="99" t="s">
        <v>588</v>
      </c>
      <c r="C97" s="99"/>
      <c r="D97" s="237" t="e">
        <v>#REF!</v>
      </c>
      <c r="E97" s="237" t="e">
        <v>#REF!</v>
      </c>
    </row>
    <row r="98" spans="1:19" hidden="1" x14ac:dyDescent="0.2">
      <c r="A98" s="537"/>
      <c r="B98" s="99" t="s">
        <v>589</v>
      </c>
      <c r="C98" s="99"/>
      <c r="D98" s="237" t="e">
        <v>#REF!</v>
      </c>
      <c r="E98" s="237" t="e">
        <v>#REF!</v>
      </c>
    </row>
    <row r="99" spans="1:19" hidden="1" x14ac:dyDescent="0.2">
      <c r="A99" s="537"/>
      <c r="B99" s="99" t="s">
        <v>590</v>
      </c>
      <c r="C99" s="99"/>
      <c r="D99" s="237" t="e">
        <v>#REF!</v>
      </c>
      <c r="E99" s="237" t="e">
        <v>#REF!</v>
      </c>
    </row>
    <row r="100" spans="1:19" hidden="1" x14ac:dyDescent="0.2">
      <c r="A100" s="537"/>
      <c r="B100" s="99" t="s">
        <v>309</v>
      </c>
      <c r="C100" s="99"/>
      <c r="D100" s="232" t="e">
        <v>#REF!</v>
      </c>
      <c r="E100" s="232" t="e">
        <v>#REF!</v>
      </c>
    </row>
    <row r="101" spans="1:19" hidden="1" x14ac:dyDescent="0.2">
      <c r="A101" s="537"/>
      <c r="B101" s="99"/>
      <c r="C101" s="99"/>
      <c r="D101" s="574" t="e">
        <v>#REF!</v>
      </c>
      <c r="E101" s="574" t="e">
        <v>#REF!</v>
      </c>
    </row>
    <row r="102" spans="1:19" hidden="1" x14ac:dyDescent="0.2">
      <c r="A102" s="537"/>
      <c r="B102" s="99"/>
      <c r="C102" s="99"/>
      <c r="D102" s="244"/>
      <c r="E102" s="244"/>
    </row>
    <row r="103" spans="1:19" hidden="1" x14ac:dyDescent="0.2">
      <c r="A103" s="537"/>
      <c r="B103" s="99" t="s">
        <v>592</v>
      </c>
      <c r="C103" s="99"/>
      <c r="D103" s="237" t="e">
        <v>#REF!</v>
      </c>
      <c r="E103" s="237" t="e">
        <v>#REF!</v>
      </c>
    </row>
    <row r="104" spans="1:19" hidden="1" x14ac:dyDescent="0.2">
      <c r="A104" s="537"/>
      <c r="B104" s="99" t="s">
        <v>588</v>
      </c>
      <c r="C104" s="99"/>
      <c r="D104" s="233" t="e">
        <v>#REF!</v>
      </c>
      <c r="E104" s="233" t="e">
        <v>#REF!</v>
      </c>
    </row>
    <row r="105" spans="1:19" hidden="1" x14ac:dyDescent="0.2">
      <c r="A105" s="537"/>
      <c r="B105" s="99" t="s">
        <v>589</v>
      </c>
      <c r="C105" s="99"/>
      <c r="D105" s="234" t="e">
        <v>#REF!</v>
      </c>
      <c r="E105" s="234" t="e">
        <v>#REF!</v>
      </c>
    </row>
    <row r="106" spans="1:19" hidden="1" x14ac:dyDescent="0.2">
      <c r="A106" s="537"/>
      <c r="B106" s="99" t="s">
        <v>593</v>
      </c>
      <c r="C106" s="99"/>
      <c r="D106" s="234" t="e">
        <v>#REF!</v>
      </c>
      <c r="E106" s="234" t="e">
        <v>#REF!</v>
      </c>
    </row>
    <row r="107" spans="1:19" hidden="1" x14ac:dyDescent="0.2">
      <c r="A107" s="537"/>
      <c r="B107" s="99" t="s">
        <v>309</v>
      </c>
      <c r="C107" s="99"/>
      <c r="D107" s="235" t="e">
        <v>#REF!</v>
      </c>
      <c r="E107" s="235" t="e">
        <v>#REF!</v>
      </c>
    </row>
    <row r="108" spans="1:19" hidden="1" x14ac:dyDescent="0.2">
      <c r="A108" s="537"/>
      <c r="B108" s="99"/>
      <c r="C108" s="99"/>
      <c r="D108" s="244"/>
      <c r="E108" s="244"/>
    </row>
    <row r="109" spans="1:19" ht="13.5" hidden="1" thickBot="1" x14ac:dyDescent="0.25">
      <c r="A109" s="537"/>
      <c r="B109" s="221" t="s">
        <v>542</v>
      </c>
      <c r="C109" s="221"/>
      <c r="D109" s="153" t="e">
        <v>#REF!</v>
      </c>
      <c r="E109" s="153" t="e">
        <v>#REF!</v>
      </c>
      <c r="S109" s="14" t="s">
        <v>48</v>
      </c>
    </row>
    <row r="110" spans="1:19" ht="13.5" hidden="1" thickTop="1" x14ac:dyDescent="0.2">
      <c r="A110" s="537"/>
      <c r="B110" s="99"/>
      <c r="C110" s="99"/>
      <c r="D110" s="261"/>
      <c r="E110" s="261"/>
    </row>
    <row r="111" spans="1:19" hidden="1" x14ac:dyDescent="0.2">
      <c r="A111" s="537"/>
      <c r="B111" s="265" t="s">
        <v>543</v>
      </c>
      <c r="C111" s="571" t="s">
        <v>524</v>
      </c>
      <c r="D111" s="575"/>
      <c r="E111" s="575"/>
    </row>
    <row r="112" spans="1:19" hidden="1" x14ac:dyDescent="0.2">
      <c r="A112" s="537"/>
      <c r="B112" s="99"/>
      <c r="C112" s="99"/>
      <c r="D112" s="261"/>
      <c r="E112" s="261"/>
    </row>
    <row r="113" spans="1:6" hidden="1" x14ac:dyDescent="0.2">
      <c r="A113" s="537"/>
      <c r="B113" s="221"/>
      <c r="C113" s="99"/>
      <c r="D113" s="250"/>
      <c r="E113" s="250"/>
    </row>
    <row r="114" spans="1:6" x14ac:dyDescent="0.2">
      <c r="A114" s="537"/>
      <c r="B114" s="269"/>
      <c r="C114" s="269"/>
      <c r="D114" s="99"/>
      <c r="E114" s="296"/>
      <c r="F114" s="77"/>
    </row>
    <row r="115" spans="1:6" hidden="1" x14ac:dyDescent="0.2">
      <c r="A115" s="537"/>
      <c r="B115" s="221"/>
      <c r="C115" s="221"/>
      <c r="D115" s="537"/>
      <c r="E115" s="537"/>
    </row>
    <row r="116" spans="1:6" hidden="1" x14ac:dyDescent="0.2">
      <c r="A116" s="537" t="e">
        <f>#REF!+1</f>
        <v>#REF!</v>
      </c>
      <c r="B116" s="221" t="s">
        <v>525</v>
      </c>
      <c r="C116" s="221"/>
      <c r="D116" s="537"/>
      <c r="E116" s="537"/>
    </row>
    <row r="117" spans="1:6" hidden="1" x14ac:dyDescent="0.2">
      <c r="A117" s="537">
        <v>12.1</v>
      </c>
      <c r="B117" s="221" t="s">
        <v>464</v>
      </c>
      <c r="C117" s="99"/>
      <c r="D117" s="242"/>
      <c r="E117" s="242"/>
      <c r="F117" s="107" t="s">
        <v>389</v>
      </c>
    </row>
    <row r="118" spans="1:6" hidden="1" x14ac:dyDescent="0.2">
      <c r="A118" s="537"/>
      <c r="B118" s="99"/>
      <c r="C118" s="99"/>
      <c r="D118" s="242"/>
      <c r="E118" s="242"/>
    </row>
    <row r="119" spans="1:6" ht="13.5" hidden="1" thickBot="1" x14ac:dyDescent="0.25">
      <c r="A119" s="537"/>
      <c r="B119" s="99" t="s">
        <v>540</v>
      </c>
      <c r="C119" s="99"/>
      <c r="D119" s="260" t="e">
        <v>#REF!</v>
      </c>
      <c r="E119" s="260" t="e">
        <v>#REF!</v>
      </c>
    </row>
    <row r="120" spans="1:6" ht="13.5" hidden="1" thickTop="1" x14ac:dyDescent="0.2">
      <c r="A120" s="537"/>
      <c r="B120" s="99"/>
      <c r="C120" s="99"/>
      <c r="D120" s="244"/>
      <c r="E120" s="244"/>
    </row>
    <row r="121" spans="1:6" hidden="1" x14ac:dyDescent="0.2">
      <c r="A121" s="537">
        <v>12.2</v>
      </c>
      <c r="B121" s="221" t="s">
        <v>16</v>
      </c>
      <c r="C121" s="221"/>
      <c r="D121" s="199"/>
      <c r="E121" s="199"/>
      <c r="F121" s="107" t="s">
        <v>389</v>
      </c>
    </row>
    <row r="122" spans="1:6" hidden="1" x14ac:dyDescent="0.2">
      <c r="A122" s="537"/>
      <c r="B122" s="99"/>
      <c r="C122" s="221"/>
      <c r="D122" s="199"/>
      <c r="E122" s="199"/>
    </row>
    <row r="123" spans="1:6" ht="13.5" hidden="1" thickBot="1" x14ac:dyDescent="0.25">
      <c r="A123" s="537"/>
      <c r="B123" s="99" t="s">
        <v>412</v>
      </c>
      <c r="C123" s="221"/>
      <c r="D123" s="260" t="e">
        <v>#REF!</v>
      </c>
      <c r="E123" s="260" t="e">
        <v>#REF!</v>
      </c>
    </row>
    <row r="124" spans="1:6" ht="13.5" hidden="1" thickTop="1" x14ac:dyDescent="0.2">
      <c r="A124" s="537"/>
      <c r="B124" s="221"/>
      <c r="C124" s="221"/>
      <c r="D124" s="199"/>
      <c r="E124" s="199"/>
    </row>
    <row r="125" spans="1:6" x14ac:dyDescent="0.2">
      <c r="A125" s="537"/>
      <c r="B125" s="99"/>
      <c r="C125" s="99"/>
      <c r="D125" s="570"/>
      <c r="E125" s="570"/>
    </row>
    <row r="126" spans="1:6" x14ac:dyDescent="0.2">
      <c r="A126" s="537">
        <v>10</v>
      </c>
      <c r="B126" s="221" t="s">
        <v>1271</v>
      </c>
      <c r="C126" s="99"/>
      <c r="D126" s="261"/>
      <c r="E126" s="261"/>
      <c r="F126" s="107" t="s">
        <v>390</v>
      </c>
    </row>
    <row r="127" spans="1:6" x14ac:dyDescent="0.2">
      <c r="A127" s="537"/>
      <c r="B127" s="221"/>
      <c r="C127" s="99"/>
      <c r="D127" s="261"/>
      <c r="E127" s="261"/>
      <c r="F127" s="107"/>
    </row>
    <row r="128" spans="1:6" x14ac:dyDescent="0.2">
      <c r="A128" s="537"/>
      <c r="B128" s="99" t="s">
        <v>196</v>
      </c>
      <c r="C128" s="99"/>
      <c r="D128" s="261">
        <v>1113000</v>
      </c>
      <c r="E128" s="261">
        <v>879000</v>
      </c>
      <c r="F128" s="107"/>
    </row>
    <row r="129" spans="1:6" x14ac:dyDescent="0.2">
      <c r="A129" s="537"/>
      <c r="B129" s="99" t="s">
        <v>190</v>
      </c>
      <c r="C129" s="99"/>
      <c r="D129" s="261">
        <v>260000</v>
      </c>
      <c r="E129" s="261">
        <v>237000</v>
      </c>
      <c r="F129" s="107"/>
    </row>
    <row r="130" spans="1:6" ht="13.5" thickBot="1" x14ac:dyDescent="0.25">
      <c r="A130" s="537"/>
      <c r="B130" s="221" t="s">
        <v>594</v>
      </c>
      <c r="C130" s="576"/>
      <c r="D130" s="249">
        <v>1373000</v>
      </c>
      <c r="E130" s="249">
        <v>1116000</v>
      </c>
    </row>
    <row r="131" spans="1:6" ht="39" hidden="1" thickTop="1" x14ac:dyDescent="0.2">
      <c r="A131" s="537"/>
      <c r="B131" s="269" t="s">
        <v>696</v>
      </c>
      <c r="C131" s="221"/>
      <c r="D131" s="247"/>
      <c r="E131" s="247"/>
    </row>
    <row r="132" spans="1:6" ht="13.5" hidden="1" thickTop="1" x14ac:dyDescent="0.2">
      <c r="A132" s="537"/>
      <c r="B132" s="278" t="s">
        <v>513</v>
      </c>
      <c r="C132" s="221"/>
      <c r="D132" s="247"/>
      <c r="E132" s="247"/>
    </row>
    <row r="133" spans="1:6" ht="13.5" thickTop="1" x14ac:dyDescent="0.2">
      <c r="A133" s="537"/>
      <c r="B133" s="278"/>
      <c r="C133" s="221"/>
      <c r="D133" s="247"/>
      <c r="E133" s="247"/>
    </row>
    <row r="134" spans="1:6" ht="27.75" customHeight="1" x14ac:dyDescent="0.2">
      <c r="A134" s="537"/>
      <c r="B134" s="837" t="s">
        <v>637</v>
      </c>
      <c r="C134" s="837"/>
      <c r="D134" s="837"/>
      <c r="E134" s="837"/>
    </row>
    <row r="135" spans="1:6" ht="4.5" customHeight="1" x14ac:dyDescent="0.2">
      <c r="A135" s="537"/>
      <c r="B135" s="837"/>
      <c r="C135" s="837"/>
      <c r="D135" s="837"/>
      <c r="E135" s="837"/>
    </row>
    <row r="136" spans="1:6" x14ac:dyDescent="0.2">
      <c r="A136" s="537"/>
      <c r="B136" s="567" t="s">
        <v>1169</v>
      </c>
      <c r="C136" s="265"/>
      <c r="D136" s="575"/>
      <c r="E136" s="575"/>
    </row>
    <row r="137" spans="1:6" x14ac:dyDescent="0.2">
      <c r="A137" s="537"/>
      <c r="B137" s="99"/>
      <c r="C137" s="99"/>
      <c r="D137" s="261"/>
      <c r="E137" s="261"/>
    </row>
    <row r="138" spans="1:6" ht="24" customHeight="1" x14ac:dyDescent="0.2">
      <c r="A138" s="537"/>
      <c r="B138" s="837" t="s">
        <v>1170</v>
      </c>
      <c r="C138" s="837"/>
      <c r="D138" s="837"/>
      <c r="E138" s="837"/>
    </row>
    <row r="139" spans="1:6" x14ac:dyDescent="0.2">
      <c r="A139" s="537"/>
      <c r="B139" s="99"/>
      <c r="C139" s="99"/>
      <c r="D139" s="261"/>
      <c r="E139" s="261"/>
    </row>
    <row r="140" spans="1:6" ht="25.5" x14ac:dyDescent="0.2">
      <c r="A140" s="537"/>
      <c r="B140" s="226" t="s">
        <v>638</v>
      </c>
      <c r="C140" s="99"/>
      <c r="D140" s="261"/>
      <c r="E140" s="261"/>
    </row>
    <row r="141" spans="1:6" x14ac:dyDescent="0.2">
      <c r="A141" s="537"/>
      <c r="B141" s="99" t="s">
        <v>396</v>
      </c>
      <c r="C141" s="99"/>
      <c r="D141" s="577">
        <v>0.08</v>
      </c>
      <c r="E141" s="577">
        <v>7.0000000000000007E-2</v>
      </c>
    </row>
    <row r="142" spans="1:6" x14ac:dyDescent="0.2">
      <c r="A142" s="537"/>
      <c r="B142" s="99" t="s">
        <v>639</v>
      </c>
      <c r="C142" s="99"/>
      <c r="D142" s="577">
        <v>7.0000000000000007E-2</v>
      </c>
      <c r="E142" s="577">
        <v>7.0000000000000007E-2</v>
      </c>
    </row>
    <row r="143" spans="1:6" x14ac:dyDescent="0.2">
      <c r="A143" s="537"/>
      <c r="B143" s="99" t="s">
        <v>640</v>
      </c>
      <c r="C143" s="99"/>
      <c r="D143" s="577">
        <v>0.01</v>
      </c>
      <c r="E143" s="577">
        <v>0.01</v>
      </c>
    </row>
    <row r="144" spans="1:6" x14ac:dyDescent="0.2">
      <c r="A144" s="537"/>
      <c r="B144" s="99" t="s">
        <v>641</v>
      </c>
      <c r="C144" s="99"/>
      <c r="D144" s="578" t="s">
        <v>643</v>
      </c>
      <c r="E144" s="578" t="s">
        <v>643</v>
      </c>
    </row>
    <row r="145" spans="1:5" x14ac:dyDescent="0.2">
      <c r="A145" s="537"/>
      <c r="B145" s="99" t="s">
        <v>642</v>
      </c>
      <c r="C145" s="99"/>
      <c r="D145" s="579">
        <v>65</v>
      </c>
      <c r="E145" s="579">
        <v>63</v>
      </c>
    </row>
    <row r="146" spans="1:5" x14ac:dyDescent="0.2">
      <c r="A146" s="537"/>
      <c r="B146" s="99"/>
      <c r="C146" s="99"/>
      <c r="D146" s="261"/>
      <c r="E146" s="261"/>
    </row>
    <row r="147" spans="1:5" x14ac:dyDescent="0.2">
      <c r="A147" s="537"/>
      <c r="B147" s="221" t="s">
        <v>644</v>
      </c>
      <c r="C147" s="99"/>
      <c r="D147" s="261"/>
      <c r="E147" s="261"/>
    </row>
    <row r="148" spans="1:5" x14ac:dyDescent="0.2">
      <c r="A148" s="537"/>
      <c r="B148" s="99" t="s">
        <v>645</v>
      </c>
      <c r="C148" s="99"/>
      <c r="D148" s="261">
        <v>0</v>
      </c>
      <c r="E148" s="261">
        <v>0</v>
      </c>
    </row>
    <row r="149" spans="1:5" x14ac:dyDescent="0.2">
      <c r="A149" s="537"/>
      <c r="B149" s="99" t="s">
        <v>646</v>
      </c>
      <c r="C149" s="99"/>
      <c r="D149" s="261">
        <v>0</v>
      </c>
      <c r="E149" s="261">
        <v>0</v>
      </c>
    </row>
    <row r="150" spans="1:5" x14ac:dyDescent="0.2">
      <c r="A150" s="537"/>
      <c r="B150" s="99" t="s">
        <v>647</v>
      </c>
      <c r="C150" s="99"/>
      <c r="D150" s="261">
        <v>0</v>
      </c>
      <c r="E150" s="261">
        <v>0</v>
      </c>
    </row>
    <row r="151" spans="1:5" x14ac:dyDescent="0.2">
      <c r="A151" s="537"/>
      <c r="B151" s="99" t="s">
        <v>648</v>
      </c>
      <c r="C151" s="99"/>
      <c r="D151" s="261">
        <v>0</v>
      </c>
      <c r="E151" s="261">
        <v>0</v>
      </c>
    </row>
    <row r="152" spans="1:5" x14ac:dyDescent="0.2">
      <c r="A152" s="537"/>
      <c r="B152" s="99" t="s">
        <v>1171</v>
      </c>
      <c r="C152" s="99"/>
      <c r="D152" s="261">
        <v>1373000</v>
      </c>
      <c r="E152" s="261">
        <v>1116000</v>
      </c>
    </row>
    <row r="153" spans="1:5" ht="13.5" thickBot="1" x14ac:dyDescent="0.25">
      <c r="A153" s="537"/>
      <c r="B153" s="99"/>
      <c r="C153" s="99"/>
      <c r="D153" s="249">
        <v>1373000</v>
      </c>
      <c r="E153" s="249">
        <v>1116000</v>
      </c>
    </row>
    <row r="154" spans="1:5" ht="13.5" thickTop="1" x14ac:dyDescent="0.2">
      <c r="A154" s="537"/>
      <c r="B154" s="99"/>
      <c r="C154" s="99"/>
      <c r="D154" s="261"/>
      <c r="E154" s="261"/>
    </row>
    <row r="155" spans="1:5" x14ac:dyDescent="0.2">
      <c r="A155" s="537"/>
      <c r="B155" s="221" t="s">
        <v>649</v>
      </c>
      <c r="C155" s="99"/>
      <c r="D155" s="261"/>
      <c r="E155" s="261"/>
    </row>
    <row r="156" spans="1:5" x14ac:dyDescent="0.2">
      <c r="A156" s="537"/>
      <c r="B156" s="99" t="s">
        <v>645</v>
      </c>
      <c r="C156" s="99"/>
      <c r="D156" s="261">
        <v>1116000</v>
      </c>
      <c r="E156" s="261">
        <v>892000</v>
      </c>
    </row>
    <row r="157" spans="1:5" x14ac:dyDescent="0.2">
      <c r="A157" s="537"/>
      <c r="B157" s="99" t="s">
        <v>274</v>
      </c>
      <c r="C157" s="261"/>
      <c r="D157" s="261">
        <v>0</v>
      </c>
      <c r="E157" s="261">
        <v>0</v>
      </c>
    </row>
    <row r="158" spans="1:5" x14ac:dyDescent="0.2">
      <c r="A158" s="537"/>
      <c r="B158" s="99" t="s">
        <v>650</v>
      </c>
      <c r="C158" s="99"/>
      <c r="D158" s="261">
        <v>237000</v>
      </c>
      <c r="E158" s="261">
        <v>219000</v>
      </c>
    </row>
    <row r="159" spans="1:5" x14ac:dyDescent="0.2">
      <c r="A159" s="537"/>
      <c r="B159" s="99" t="s">
        <v>651</v>
      </c>
      <c r="C159" s="99"/>
      <c r="D159" s="261">
        <v>-83000</v>
      </c>
      <c r="E159" s="261">
        <v>-54456</v>
      </c>
    </row>
    <row r="160" spans="1:5" x14ac:dyDescent="0.2">
      <c r="A160" s="537"/>
      <c r="B160" s="99" t="s">
        <v>652</v>
      </c>
      <c r="C160" s="99"/>
      <c r="D160" s="261">
        <v>88000</v>
      </c>
      <c r="E160" s="261">
        <v>75000</v>
      </c>
    </row>
    <row r="161" spans="1:6" x14ac:dyDescent="0.2">
      <c r="A161" s="537"/>
      <c r="B161" s="99" t="s">
        <v>648</v>
      </c>
      <c r="C161" s="99"/>
      <c r="D161" s="261">
        <v>15000</v>
      </c>
      <c r="E161" s="261">
        <v>-15544</v>
      </c>
    </row>
    <row r="162" spans="1:6" x14ac:dyDescent="0.2">
      <c r="A162" s="537"/>
      <c r="B162" s="99"/>
      <c r="C162" s="99"/>
      <c r="D162" s="261"/>
      <c r="E162" s="261"/>
    </row>
    <row r="163" spans="1:6" ht="13.5" thickBot="1" x14ac:dyDescent="0.25">
      <c r="A163" s="537"/>
      <c r="B163" s="99"/>
      <c r="C163" s="99"/>
      <c r="D163" s="249">
        <v>1373000</v>
      </c>
      <c r="E163" s="249">
        <v>1116000</v>
      </c>
    </row>
    <row r="164" spans="1:6" ht="13.5" thickTop="1" x14ac:dyDescent="0.2">
      <c r="A164" s="537"/>
      <c r="B164" s="99"/>
      <c r="C164" s="99"/>
      <c r="D164" s="261"/>
      <c r="E164" s="261"/>
    </row>
    <row r="165" spans="1:6" x14ac:dyDescent="0.2">
      <c r="A165" s="537"/>
      <c r="B165" s="99" t="s">
        <v>1173</v>
      </c>
      <c r="C165" s="99"/>
      <c r="D165" s="261"/>
      <c r="E165" s="261"/>
    </row>
    <row r="166" spans="1:6" x14ac:dyDescent="0.2">
      <c r="A166" s="537"/>
      <c r="B166" s="99"/>
      <c r="C166" s="99"/>
      <c r="D166" s="261"/>
      <c r="E166" s="261"/>
    </row>
    <row r="167" spans="1:6" x14ac:dyDescent="0.2">
      <c r="A167" s="537"/>
      <c r="B167" s="99" t="s">
        <v>1174</v>
      </c>
      <c r="C167" s="99"/>
      <c r="D167" s="261"/>
      <c r="E167" s="261"/>
    </row>
    <row r="168" spans="1:6" x14ac:dyDescent="0.2">
      <c r="A168" s="537"/>
      <c r="B168" s="99"/>
      <c r="C168" s="99"/>
      <c r="D168" s="261"/>
      <c r="E168" s="261"/>
    </row>
    <row r="169" spans="1:6" ht="30" customHeight="1" x14ac:dyDescent="0.2">
      <c r="A169" s="537"/>
      <c r="B169" s="851" t="s">
        <v>1172</v>
      </c>
      <c r="C169" s="851"/>
      <c r="D169" s="851"/>
      <c r="E169" s="851"/>
    </row>
    <row r="170" spans="1:6" x14ac:dyDescent="0.2">
      <c r="A170" s="537"/>
      <c r="B170" s="580"/>
      <c r="C170" s="580"/>
      <c r="D170" s="580"/>
      <c r="E170" s="580"/>
    </row>
    <row r="171" spans="1:6" x14ac:dyDescent="0.2">
      <c r="A171" s="537"/>
      <c r="B171" s="99"/>
      <c r="C171" s="99"/>
      <c r="D171" s="261"/>
      <c r="E171" s="261"/>
    </row>
    <row r="172" spans="1:6" hidden="1" x14ac:dyDescent="0.2">
      <c r="A172" s="537"/>
      <c r="B172" s="99"/>
      <c r="C172" s="99"/>
      <c r="D172" s="261"/>
      <c r="E172" s="261"/>
    </row>
    <row r="173" spans="1:6" hidden="1" x14ac:dyDescent="0.2">
      <c r="A173" s="537"/>
      <c r="B173" s="99"/>
      <c r="C173" s="99"/>
      <c r="D173" s="261"/>
      <c r="E173" s="261"/>
    </row>
    <row r="174" spans="1:6" hidden="1" x14ac:dyDescent="0.2">
      <c r="A174" s="537"/>
      <c r="B174" s="99"/>
      <c r="C174" s="99"/>
      <c r="D174" s="261"/>
      <c r="E174" s="261"/>
    </row>
    <row r="175" spans="1:6" hidden="1" x14ac:dyDescent="0.2">
      <c r="A175" s="537">
        <f>A126+1</f>
        <v>11</v>
      </c>
      <c r="B175" s="221" t="s">
        <v>579</v>
      </c>
      <c r="C175" s="99"/>
      <c r="D175" s="244"/>
      <c r="E175" s="244"/>
      <c r="F175" s="111" t="s">
        <v>523</v>
      </c>
    </row>
    <row r="176" spans="1:6" hidden="1" x14ac:dyDescent="0.2">
      <c r="A176" s="537"/>
      <c r="B176" s="221"/>
      <c r="C176" s="99"/>
      <c r="D176" s="244"/>
      <c r="E176" s="244"/>
      <c r="F176" s="111"/>
    </row>
    <row r="177" spans="1:5" hidden="1" x14ac:dyDescent="0.2">
      <c r="A177" s="537"/>
      <c r="B177" s="245" t="s">
        <v>369</v>
      </c>
      <c r="C177" s="99"/>
      <c r="D177" s="244"/>
      <c r="E177" s="244"/>
    </row>
    <row r="178" spans="1:5" hidden="1" x14ac:dyDescent="0.2">
      <c r="A178" s="537"/>
      <c r="B178" s="99" t="s">
        <v>370</v>
      </c>
      <c r="C178" s="99"/>
      <c r="D178" s="244" t="e">
        <v>#REF!</v>
      </c>
      <c r="E178" s="244" t="e">
        <v>#REF!</v>
      </c>
    </row>
    <row r="179" spans="1:5" hidden="1" x14ac:dyDescent="0.2">
      <c r="A179" s="537"/>
      <c r="B179" s="99" t="s">
        <v>371</v>
      </c>
      <c r="C179" s="99"/>
      <c r="D179" s="244" t="e">
        <v>#REF!</v>
      </c>
      <c r="E179" s="244" t="e">
        <v>#REF!</v>
      </c>
    </row>
    <row r="180" spans="1:5" hidden="1" x14ac:dyDescent="0.2">
      <c r="A180" s="537"/>
      <c r="B180" s="99" t="s">
        <v>573</v>
      </c>
      <c r="C180" s="99"/>
      <c r="D180" s="244" t="e">
        <v>#REF!</v>
      </c>
      <c r="E180" s="244" t="e">
        <v>#REF!</v>
      </c>
    </row>
    <row r="181" spans="1:5" hidden="1" x14ac:dyDescent="0.2">
      <c r="A181" s="537"/>
      <c r="B181" s="99" t="s">
        <v>574</v>
      </c>
      <c r="C181" s="99"/>
      <c r="D181" s="244" t="e">
        <v>#REF!</v>
      </c>
      <c r="E181" s="244" t="e">
        <v>#REF!</v>
      </c>
    </row>
    <row r="182" spans="1:5" hidden="1" x14ac:dyDescent="0.2">
      <c r="A182" s="537"/>
      <c r="B182" s="99" t="s">
        <v>372</v>
      </c>
      <c r="C182" s="99"/>
      <c r="D182" s="232" t="e">
        <v>#REF!</v>
      </c>
      <c r="E182" s="232" t="e">
        <v>#REF!</v>
      </c>
    </row>
    <row r="183" spans="1:5" hidden="1" x14ac:dyDescent="0.2">
      <c r="A183" s="537"/>
      <c r="B183" s="221" t="s">
        <v>57</v>
      </c>
      <c r="C183" s="221"/>
      <c r="D183" s="199" t="e">
        <v>#REF!</v>
      </c>
      <c r="E183" s="199" t="e">
        <v>#REF!</v>
      </c>
    </row>
    <row r="184" spans="1:5" hidden="1" x14ac:dyDescent="0.2">
      <c r="A184" s="537"/>
      <c r="B184" s="138" t="s">
        <v>584</v>
      </c>
      <c r="C184" s="221"/>
      <c r="D184" s="244" t="e">
        <v>#REF!</v>
      </c>
      <c r="E184" s="244" t="e">
        <v>#REF!</v>
      </c>
    </row>
    <row r="185" spans="1:5" ht="13.5" hidden="1" thickBot="1" x14ac:dyDescent="0.25">
      <c r="A185" s="537"/>
      <c r="B185" s="221" t="s">
        <v>334</v>
      </c>
      <c r="C185" s="221"/>
      <c r="D185" s="153" t="e">
        <v>#REF!</v>
      </c>
      <c r="E185" s="153" t="e">
        <v>#REF!</v>
      </c>
    </row>
    <row r="186" spans="1:5" ht="13.5" hidden="1" thickTop="1" x14ac:dyDescent="0.2">
      <c r="A186" s="537"/>
      <c r="B186" s="221"/>
      <c r="C186" s="221"/>
      <c r="D186" s="199"/>
      <c r="E186" s="199"/>
    </row>
    <row r="187" spans="1:5" hidden="1" x14ac:dyDescent="0.2">
      <c r="A187" s="537"/>
      <c r="B187" s="245" t="s">
        <v>373</v>
      </c>
      <c r="C187" s="99"/>
      <c r="D187" s="570"/>
      <c r="E187" s="570"/>
    </row>
    <row r="188" spans="1:5" hidden="1" x14ac:dyDescent="0.2">
      <c r="A188" s="537"/>
      <c r="B188" s="99"/>
      <c r="C188" s="99"/>
      <c r="D188" s="570"/>
      <c r="E188" s="570"/>
    </row>
    <row r="189" spans="1:5" hidden="1" x14ac:dyDescent="0.2">
      <c r="A189" s="537"/>
      <c r="B189" s="99" t="s">
        <v>370</v>
      </c>
      <c r="C189" s="99"/>
      <c r="D189" s="261"/>
      <c r="E189" s="261"/>
    </row>
    <row r="190" spans="1:5" hidden="1" x14ac:dyDescent="0.2">
      <c r="A190" s="537"/>
      <c r="B190" s="99" t="s">
        <v>371</v>
      </c>
      <c r="C190" s="99"/>
      <c r="D190" s="261"/>
      <c r="E190" s="261"/>
    </row>
    <row r="191" spans="1:5" hidden="1" x14ac:dyDescent="0.2">
      <c r="A191" s="537"/>
      <c r="B191" s="99" t="s">
        <v>372</v>
      </c>
      <c r="C191" s="99"/>
      <c r="D191" s="261"/>
      <c r="E191" s="261"/>
    </row>
    <row r="192" spans="1:5" hidden="1" x14ac:dyDescent="0.2">
      <c r="A192" s="537"/>
      <c r="B192" s="99" t="s">
        <v>374</v>
      </c>
      <c r="C192" s="99"/>
      <c r="D192" s="244"/>
      <c r="E192" s="244"/>
    </row>
    <row r="193" spans="1:6" ht="13.5" hidden="1" thickBot="1" x14ac:dyDescent="0.25">
      <c r="A193" s="537"/>
      <c r="B193" s="221" t="s">
        <v>375</v>
      </c>
      <c r="C193" s="221"/>
      <c r="D193" s="153">
        <v>0</v>
      </c>
      <c r="E193" s="153">
        <v>0</v>
      </c>
    </row>
    <row r="194" spans="1:6" ht="13.5" hidden="1" thickTop="1" x14ac:dyDescent="0.2">
      <c r="A194" s="537"/>
      <c r="B194" s="221"/>
      <c r="C194" s="221"/>
      <c r="D194" s="199"/>
      <c r="E194" s="199"/>
    </row>
    <row r="195" spans="1:6" ht="38.25" hidden="1" x14ac:dyDescent="0.2">
      <c r="A195" s="537"/>
      <c r="B195" s="279" t="s">
        <v>417</v>
      </c>
      <c r="C195" s="99"/>
      <c r="D195" s="244"/>
      <c r="E195" s="244"/>
    </row>
    <row r="196" spans="1:6" ht="15" hidden="1" customHeight="1" x14ac:dyDescent="0.2">
      <c r="A196" s="537"/>
      <c r="B196" s="99"/>
      <c r="C196" s="99"/>
      <c r="D196" s="244"/>
      <c r="E196" s="244"/>
    </row>
    <row r="197" spans="1:6" ht="38.25" hidden="1" x14ac:dyDescent="0.2">
      <c r="A197" s="537"/>
      <c r="B197" s="279" t="s">
        <v>317</v>
      </c>
      <c r="C197" s="99"/>
      <c r="D197" s="244"/>
      <c r="E197" s="244"/>
    </row>
    <row r="198" spans="1:6" hidden="1" x14ac:dyDescent="0.2">
      <c r="A198" s="537"/>
      <c r="B198" s="99"/>
      <c r="C198" s="99"/>
      <c r="D198" s="244"/>
      <c r="E198" s="244"/>
    </row>
    <row r="199" spans="1:6" ht="38.25" hidden="1" x14ac:dyDescent="0.2">
      <c r="A199" s="537"/>
      <c r="B199" s="279" t="s">
        <v>602</v>
      </c>
      <c r="C199" s="99"/>
      <c r="D199" s="244"/>
      <c r="E199" s="244"/>
    </row>
    <row r="200" spans="1:6" hidden="1" x14ac:dyDescent="0.2">
      <c r="A200" s="537"/>
      <c r="B200" s="99"/>
      <c r="C200" s="99"/>
      <c r="D200" s="244"/>
      <c r="E200" s="244"/>
    </row>
    <row r="201" spans="1:6" hidden="1" x14ac:dyDescent="0.2">
      <c r="A201" s="537"/>
      <c r="B201" s="99"/>
      <c r="C201" s="99"/>
      <c r="D201" s="570"/>
      <c r="E201" s="570"/>
    </row>
    <row r="202" spans="1:6" hidden="1" x14ac:dyDescent="0.2">
      <c r="A202" s="537">
        <f>A175+1</f>
        <v>12</v>
      </c>
      <c r="B202" s="221" t="s">
        <v>580</v>
      </c>
      <c r="C202" s="99"/>
      <c r="D202" s="244"/>
      <c r="E202" s="244"/>
      <c r="F202" s="111" t="s">
        <v>392</v>
      </c>
    </row>
    <row r="203" spans="1:6" hidden="1" x14ac:dyDescent="0.2">
      <c r="A203" s="537"/>
      <c r="B203" s="221"/>
      <c r="C203" s="99"/>
      <c r="D203" s="244"/>
      <c r="E203" s="244"/>
    </row>
    <row r="204" spans="1:6" hidden="1" x14ac:dyDescent="0.2">
      <c r="A204" s="537"/>
      <c r="B204" s="99" t="s">
        <v>376</v>
      </c>
      <c r="C204" s="99"/>
      <c r="D204" s="244" t="e">
        <v>#REF!</v>
      </c>
      <c r="E204" s="244" t="e">
        <v>#REF!</v>
      </c>
    </row>
    <row r="205" spans="1:6" hidden="1" x14ac:dyDescent="0.2">
      <c r="A205" s="537"/>
      <c r="B205" s="99" t="s">
        <v>377</v>
      </c>
      <c r="C205" s="99"/>
      <c r="D205" s="244" t="e">
        <v>#REF!</v>
      </c>
      <c r="E205" s="244" t="e">
        <v>#REF!</v>
      </c>
    </row>
    <row r="206" spans="1:6" hidden="1" x14ac:dyDescent="0.2">
      <c r="A206" s="537"/>
      <c r="B206" s="99" t="s">
        <v>378</v>
      </c>
      <c r="C206" s="99"/>
      <c r="D206" s="244" t="e">
        <v>#REF!</v>
      </c>
      <c r="E206" s="244" t="e">
        <v>#REF!</v>
      </c>
    </row>
    <row r="207" spans="1:6" hidden="1" x14ac:dyDescent="0.2">
      <c r="A207" s="537"/>
      <c r="B207" s="99" t="s">
        <v>379</v>
      </c>
      <c r="C207" s="99"/>
      <c r="D207" s="244" t="e">
        <v>#REF!</v>
      </c>
      <c r="E207" s="244" t="e">
        <v>#REF!</v>
      </c>
    </row>
    <row r="208" spans="1:6" ht="13.5" hidden="1" thickBot="1" x14ac:dyDescent="0.25">
      <c r="A208" s="537"/>
      <c r="B208" s="221" t="s">
        <v>380</v>
      </c>
      <c r="C208" s="99"/>
      <c r="D208" s="153" t="e">
        <v>#REF!</v>
      </c>
      <c r="E208" s="153" t="e">
        <v>#REF!</v>
      </c>
    </row>
    <row r="209" spans="1:6" ht="13.5" hidden="1" thickTop="1" x14ac:dyDescent="0.2">
      <c r="A209" s="537"/>
      <c r="B209" s="99"/>
      <c r="C209" s="99"/>
      <c r="D209" s="244"/>
      <c r="E209" s="244"/>
    </row>
    <row r="210" spans="1:6" x14ac:dyDescent="0.2">
      <c r="A210" s="537"/>
      <c r="B210" s="99"/>
      <c r="C210" s="99"/>
      <c r="D210" s="570"/>
      <c r="E210" s="570"/>
    </row>
    <row r="211" spans="1:6" x14ac:dyDescent="0.2">
      <c r="A211" s="537">
        <f>A126+1</f>
        <v>11</v>
      </c>
      <c r="B211" s="221" t="s">
        <v>469</v>
      </c>
      <c r="C211" s="99"/>
      <c r="D211" s="244"/>
      <c r="E211" s="244"/>
    </row>
    <row r="212" spans="1:6" x14ac:dyDescent="0.2">
      <c r="A212" s="537"/>
      <c r="B212" s="221"/>
      <c r="C212" s="99"/>
      <c r="D212" s="244"/>
      <c r="E212" s="244"/>
      <c r="F212" s="111" t="s">
        <v>391</v>
      </c>
    </row>
    <row r="213" spans="1:6" x14ac:dyDescent="0.2">
      <c r="A213" s="537"/>
      <c r="B213" s="99" t="s">
        <v>312</v>
      </c>
      <c r="C213" s="99"/>
      <c r="D213" s="244">
        <v>524860.05000000005</v>
      </c>
      <c r="E213" s="244">
        <v>432517</v>
      </c>
      <c r="F213" s="111" t="s">
        <v>392</v>
      </c>
    </row>
    <row r="214" spans="1:6" x14ac:dyDescent="0.2">
      <c r="A214" s="537"/>
      <c r="B214" s="99" t="s">
        <v>313</v>
      </c>
      <c r="C214" s="99"/>
      <c r="D214" s="244">
        <v>0</v>
      </c>
      <c r="E214" s="244">
        <v>0</v>
      </c>
    </row>
    <row r="215" spans="1:6" x14ac:dyDescent="0.2">
      <c r="A215" s="537"/>
      <c r="B215" s="99" t="s">
        <v>70</v>
      </c>
      <c r="C215" s="99"/>
      <c r="D215" s="244">
        <v>0</v>
      </c>
      <c r="E215" s="244">
        <v>0</v>
      </c>
    </row>
    <row r="216" spans="1:6" ht="13.5" thickBot="1" x14ac:dyDescent="0.25">
      <c r="A216" s="537"/>
      <c r="B216" s="221" t="s">
        <v>314</v>
      </c>
      <c r="C216" s="99"/>
      <c r="D216" s="153">
        <v>524860.05000000005</v>
      </c>
      <c r="E216" s="153">
        <v>432517</v>
      </c>
    </row>
    <row r="217" spans="1:6" ht="13.5" thickTop="1" x14ac:dyDescent="0.2">
      <c r="A217" s="537"/>
      <c r="B217" s="99"/>
      <c r="C217" s="99"/>
      <c r="D217" s="244"/>
      <c r="E217" s="244"/>
    </row>
    <row r="218" spans="1:6" x14ac:dyDescent="0.2">
      <c r="A218" s="537">
        <v>12</v>
      </c>
      <c r="B218" s="221" t="s">
        <v>1209</v>
      </c>
      <c r="C218" s="99"/>
      <c r="D218" s="570"/>
      <c r="E218" s="570"/>
    </row>
    <row r="219" spans="1:6" x14ac:dyDescent="0.2">
      <c r="A219" s="537"/>
      <c r="B219" s="99"/>
      <c r="C219" s="99"/>
      <c r="D219" s="570"/>
      <c r="E219" s="570"/>
    </row>
    <row r="220" spans="1:6" x14ac:dyDescent="0.2">
      <c r="A220" s="537">
        <v>12.1</v>
      </c>
      <c r="B220" s="221" t="s">
        <v>1020</v>
      </c>
      <c r="C220" s="99"/>
      <c r="D220" s="244"/>
      <c r="E220" s="244"/>
      <c r="F220" s="111" t="s">
        <v>392</v>
      </c>
    </row>
    <row r="221" spans="1:6" x14ac:dyDescent="0.2">
      <c r="A221" s="537"/>
      <c r="B221" s="221"/>
      <c r="C221" s="99"/>
      <c r="D221" s="244"/>
      <c r="E221" s="244"/>
      <c r="F221" s="111" t="s">
        <v>24</v>
      </c>
    </row>
    <row r="222" spans="1:6" x14ac:dyDescent="0.2">
      <c r="A222" s="537"/>
      <c r="B222" s="99" t="s">
        <v>976</v>
      </c>
      <c r="C222" s="99"/>
      <c r="D222" s="244">
        <v>5795.78</v>
      </c>
      <c r="E222" s="244">
        <v>3720</v>
      </c>
    </row>
    <row r="223" spans="1:6" x14ac:dyDescent="0.2">
      <c r="A223" s="537"/>
      <c r="B223" s="99" t="s">
        <v>977</v>
      </c>
      <c r="C223" s="99"/>
      <c r="D223" s="244">
        <v>103890.28</v>
      </c>
      <c r="E223" s="244">
        <v>230555</v>
      </c>
    </row>
    <row r="224" spans="1:6" ht="13.5" thickBot="1" x14ac:dyDescent="0.25">
      <c r="A224" s="537"/>
      <c r="B224" s="221" t="s">
        <v>170</v>
      </c>
      <c r="C224" s="99"/>
      <c r="D224" s="153">
        <v>109686.06</v>
      </c>
      <c r="E224" s="153">
        <v>234275</v>
      </c>
    </row>
    <row r="225" spans="1:6" ht="13.5" thickTop="1" x14ac:dyDescent="0.2">
      <c r="A225" s="537"/>
      <c r="B225" s="99"/>
      <c r="C225" s="99"/>
      <c r="D225" s="244"/>
      <c r="E225" s="244"/>
    </row>
    <row r="226" spans="1:6" x14ac:dyDescent="0.2">
      <c r="A226" s="537"/>
      <c r="B226" s="99"/>
      <c r="C226" s="99"/>
      <c r="D226" s="570"/>
      <c r="E226" s="570"/>
    </row>
    <row r="227" spans="1:6" x14ac:dyDescent="0.2">
      <c r="A227" s="537">
        <v>12.2</v>
      </c>
      <c r="B227" s="221" t="s">
        <v>419</v>
      </c>
      <c r="C227" s="99"/>
      <c r="D227" s="244"/>
      <c r="E227" s="244"/>
      <c r="F227" s="111" t="s">
        <v>392</v>
      </c>
    </row>
    <row r="228" spans="1:6" x14ac:dyDescent="0.2">
      <c r="A228" s="537"/>
      <c r="B228" s="221"/>
      <c r="C228" s="99"/>
      <c r="D228" s="244"/>
      <c r="E228" s="244"/>
      <c r="F228" s="111" t="s">
        <v>24</v>
      </c>
    </row>
    <row r="229" spans="1:6" x14ac:dyDescent="0.2">
      <c r="A229" s="537"/>
      <c r="B229" s="99" t="s">
        <v>978</v>
      </c>
      <c r="C229" s="99"/>
      <c r="D229" s="244">
        <v>3461.9</v>
      </c>
      <c r="E229" s="244">
        <v>3326</v>
      </c>
      <c r="F229" s="111"/>
    </row>
    <row r="230" spans="1:6" x14ac:dyDescent="0.2">
      <c r="A230" s="537"/>
      <c r="B230" s="99" t="s">
        <v>457</v>
      </c>
      <c r="C230" s="99"/>
      <c r="D230" s="244">
        <v>158851</v>
      </c>
      <c r="E230" s="244">
        <v>46215</v>
      </c>
    </row>
    <row r="231" spans="1:6" ht="13.5" thickBot="1" x14ac:dyDescent="0.25">
      <c r="A231" s="537"/>
      <c r="B231" s="221" t="s">
        <v>1021</v>
      </c>
      <c r="C231" s="99"/>
      <c r="D231" s="153">
        <v>162312.9</v>
      </c>
      <c r="E231" s="153">
        <v>49541</v>
      </c>
    </row>
    <row r="232" spans="1:6" ht="13.5" thickTop="1" x14ac:dyDescent="0.2">
      <c r="A232" s="537"/>
      <c r="B232" s="99">
        <v>166</v>
      </c>
      <c r="C232" s="99"/>
      <c r="D232" s="570"/>
      <c r="E232" s="570"/>
    </row>
    <row r="233" spans="1:6" x14ac:dyDescent="0.2">
      <c r="A233" s="537"/>
      <c r="B233" s="99"/>
      <c r="C233" s="99"/>
      <c r="D233" s="570"/>
      <c r="E233" s="570"/>
    </row>
    <row r="234" spans="1:6" x14ac:dyDescent="0.2">
      <c r="A234" s="537">
        <v>13</v>
      </c>
      <c r="B234" s="221" t="s">
        <v>237</v>
      </c>
      <c r="C234" s="99"/>
      <c r="D234" s="244"/>
      <c r="E234" s="244"/>
      <c r="F234" s="109" t="s">
        <v>522</v>
      </c>
    </row>
    <row r="235" spans="1:6" x14ac:dyDescent="0.2">
      <c r="A235" s="537"/>
      <c r="B235" s="221"/>
      <c r="C235" s="99"/>
      <c r="D235" s="244"/>
      <c r="E235" s="244"/>
      <c r="F235" s="111" t="s">
        <v>25</v>
      </c>
    </row>
    <row r="236" spans="1:6" x14ac:dyDescent="0.2">
      <c r="A236" s="537"/>
      <c r="B236" s="99" t="s">
        <v>381</v>
      </c>
      <c r="C236" s="99"/>
      <c r="D236" s="244">
        <v>25534999.999999996</v>
      </c>
      <c r="E236" s="244">
        <v>22762000</v>
      </c>
    </row>
    <row r="237" spans="1:6" hidden="1" x14ac:dyDescent="0.2">
      <c r="A237" s="537"/>
      <c r="B237" s="99" t="s">
        <v>382</v>
      </c>
      <c r="C237" s="99"/>
      <c r="D237" s="244"/>
      <c r="E237" s="244"/>
    </row>
    <row r="238" spans="1:6" x14ac:dyDescent="0.2">
      <c r="A238" s="537"/>
      <c r="B238" s="99" t="s">
        <v>983</v>
      </c>
      <c r="C238" s="99"/>
      <c r="D238" s="244">
        <v>708150</v>
      </c>
      <c r="E238" s="244">
        <v>888532</v>
      </c>
    </row>
    <row r="239" spans="1:6" x14ac:dyDescent="0.2">
      <c r="A239" s="537"/>
      <c r="B239" s="99" t="s">
        <v>984</v>
      </c>
      <c r="C239" s="99"/>
      <c r="D239" s="244">
        <v>1000000</v>
      </c>
      <c r="E239" s="244">
        <v>1045000</v>
      </c>
    </row>
    <row r="240" spans="1:6" x14ac:dyDescent="0.2">
      <c r="A240" s="537"/>
      <c r="B240" s="99" t="s">
        <v>985</v>
      </c>
      <c r="C240" s="99"/>
      <c r="D240" s="244">
        <v>1250151.83</v>
      </c>
      <c r="E240" s="244">
        <v>892620</v>
      </c>
    </row>
    <row r="241" spans="1:9" x14ac:dyDescent="0.2">
      <c r="A241" s="537"/>
      <c r="B241" s="99" t="s">
        <v>986</v>
      </c>
      <c r="C241" s="99"/>
      <c r="D241" s="244">
        <v>25754064.000000004</v>
      </c>
      <c r="E241" s="244">
        <v>15000000</v>
      </c>
    </row>
    <row r="242" spans="1:9" x14ac:dyDescent="0.2">
      <c r="A242" s="537"/>
      <c r="B242" s="99" t="s">
        <v>1094</v>
      </c>
      <c r="C242" s="99"/>
      <c r="D242" s="244">
        <v>1113100.33</v>
      </c>
      <c r="E242" s="244">
        <v>0</v>
      </c>
    </row>
    <row r="243" spans="1:9" ht="13.5" thickBot="1" x14ac:dyDescent="0.25">
      <c r="A243" s="537"/>
      <c r="B243" s="221" t="s">
        <v>383</v>
      </c>
      <c r="C243" s="99"/>
      <c r="D243" s="153">
        <v>55360466.159999996</v>
      </c>
      <c r="E243" s="153">
        <v>40588152</v>
      </c>
    </row>
    <row r="244" spans="1:9" ht="13.5" thickTop="1" x14ac:dyDescent="0.2">
      <c r="A244" s="537"/>
      <c r="B244" s="221"/>
      <c r="C244" s="99"/>
      <c r="D244" s="237"/>
      <c r="E244" s="237"/>
    </row>
    <row r="245" spans="1:9" hidden="1" x14ac:dyDescent="0.2">
      <c r="A245" s="537">
        <v>31.2</v>
      </c>
      <c r="B245" s="221" t="s">
        <v>382</v>
      </c>
      <c r="C245" s="99"/>
      <c r="D245" s="244"/>
      <c r="E245" s="244"/>
      <c r="I245" s="108">
        <f>D85</f>
        <v>36080</v>
      </c>
    </row>
    <row r="246" spans="1:9" hidden="1" x14ac:dyDescent="0.2">
      <c r="A246" s="537"/>
      <c r="B246" s="221"/>
      <c r="C246" s="99"/>
      <c r="D246" s="244"/>
      <c r="E246" s="244"/>
      <c r="I246" s="108">
        <f>D86</f>
        <v>204193.35</v>
      </c>
    </row>
    <row r="247" spans="1:9" hidden="1" x14ac:dyDescent="0.2">
      <c r="A247" s="537"/>
      <c r="B247" s="221" t="s">
        <v>119</v>
      </c>
      <c r="C247" s="99"/>
      <c r="D247" s="244">
        <v>0</v>
      </c>
      <c r="E247" s="244">
        <v>0</v>
      </c>
      <c r="I247" s="108" t="e">
        <f>#REF!</f>
        <v>#REF!</v>
      </c>
    </row>
    <row r="248" spans="1:9" hidden="1" x14ac:dyDescent="0.2">
      <c r="A248" s="537"/>
      <c r="B248" s="99" t="s">
        <v>121</v>
      </c>
      <c r="C248" s="99"/>
      <c r="D248" s="244">
        <v>182793.79</v>
      </c>
      <c r="E248" s="244"/>
      <c r="I248" s="108">
        <f>D87</f>
        <v>-151.83000000000001</v>
      </c>
    </row>
    <row r="249" spans="1:9" hidden="1" x14ac:dyDescent="0.2">
      <c r="A249" s="537"/>
      <c r="B249" s="99" t="s">
        <v>120</v>
      </c>
      <c r="C249" s="99"/>
      <c r="D249" s="244">
        <v>0</v>
      </c>
      <c r="E249" s="244">
        <v>0</v>
      </c>
      <c r="I249" s="108">
        <f>D90</f>
        <v>1120684.1499999999</v>
      </c>
    </row>
    <row r="250" spans="1:9" ht="13.5" hidden="1" thickBot="1" x14ac:dyDescent="0.25">
      <c r="A250" s="537"/>
      <c r="B250" s="221" t="s">
        <v>697</v>
      </c>
      <c r="C250" s="581" t="s">
        <v>103</v>
      </c>
      <c r="D250" s="153">
        <v>182793.79</v>
      </c>
      <c r="E250" s="153">
        <v>0</v>
      </c>
      <c r="I250" s="108">
        <f>D91</f>
        <v>0</v>
      </c>
    </row>
    <row r="251" spans="1:9" ht="12.75" hidden="1" customHeight="1" thickTop="1" x14ac:dyDescent="0.2">
      <c r="A251" s="537"/>
      <c r="B251" s="99"/>
      <c r="C251" s="99"/>
      <c r="D251" s="244"/>
      <c r="E251" s="244"/>
      <c r="I251" s="108">
        <f>D92</f>
        <v>1699499.13</v>
      </c>
    </row>
    <row r="252" spans="1:9" ht="12.75" hidden="1" customHeight="1" x14ac:dyDescent="0.2">
      <c r="A252" s="537"/>
      <c r="B252" s="150" t="s">
        <v>420</v>
      </c>
      <c r="C252" s="99"/>
      <c r="D252" s="244"/>
      <c r="E252" s="244"/>
      <c r="I252" s="108" t="e">
        <f>#REF!</f>
        <v>#REF!</v>
      </c>
    </row>
    <row r="253" spans="1:9" x14ac:dyDescent="0.2">
      <c r="A253" s="537"/>
      <c r="B253" s="99"/>
      <c r="C253" s="99"/>
      <c r="D253" s="244"/>
      <c r="E253" s="244"/>
      <c r="I253" s="108"/>
    </row>
    <row r="254" spans="1:9" x14ac:dyDescent="0.2">
      <c r="A254" s="537"/>
      <c r="B254" s="221" t="s">
        <v>575</v>
      </c>
      <c r="C254" s="99"/>
      <c r="D254" s="244"/>
      <c r="E254" s="244"/>
      <c r="I254" s="108"/>
    </row>
    <row r="255" spans="1:9" x14ac:dyDescent="0.2">
      <c r="A255" s="537"/>
      <c r="B255" s="221" t="s">
        <v>653</v>
      </c>
      <c r="C255" s="99"/>
      <c r="D255" s="244"/>
      <c r="E255" s="244"/>
      <c r="I255" s="108"/>
    </row>
    <row r="256" spans="1:9" x14ac:dyDescent="0.2">
      <c r="A256" s="537"/>
      <c r="B256" s="99" t="s">
        <v>122</v>
      </c>
      <c r="C256" s="99"/>
      <c r="D256" s="244">
        <v>227944</v>
      </c>
      <c r="E256" s="244">
        <v>116476</v>
      </c>
      <c r="I256" s="108"/>
    </row>
    <row r="257" spans="1:10" x14ac:dyDescent="0.2">
      <c r="A257" s="537"/>
      <c r="B257" s="99" t="s">
        <v>123</v>
      </c>
      <c r="C257" s="99"/>
      <c r="D257" s="244">
        <v>890000</v>
      </c>
      <c r="E257" s="244">
        <v>1000000</v>
      </c>
      <c r="I257" s="108"/>
    </row>
    <row r="258" spans="1:10" x14ac:dyDescent="0.2">
      <c r="A258" s="537"/>
      <c r="B258" s="99" t="s">
        <v>120</v>
      </c>
      <c r="C258" s="99"/>
      <c r="D258" s="244">
        <v>-708150</v>
      </c>
      <c r="E258" s="244">
        <v>-888532</v>
      </c>
      <c r="I258" s="108"/>
    </row>
    <row r="259" spans="1:10" x14ac:dyDescent="0.2">
      <c r="A259" s="537"/>
      <c r="B259" s="99" t="s">
        <v>1022</v>
      </c>
      <c r="C259" s="99"/>
      <c r="D259" s="244">
        <v>-227000</v>
      </c>
      <c r="E259" s="244">
        <v>0</v>
      </c>
      <c r="I259" s="108"/>
    </row>
    <row r="260" spans="1:10" ht="13.5" thickBot="1" x14ac:dyDescent="0.25">
      <c r="A260" s="537"/>
      <c r="B260" s="99" t="s">
        <v>1108</v>
      </c>
      <c r="C260" s="581"/>
      <c r="D260" s="153">
        <v>182794</v>
      </c>
      <c r="E260" s="153">
        <v>227944</v>
      </c>
      <c r="I260" s="122">
        <f>D260-I253</f>
        <v>182794</v>
      </c>
      <c r="J260" s="123">
        <f>J253</f>
        <v>0</v>
      </c>
    </row>
    <row r="261" spans="1:10" ht="3.75" customHeight="1" thickTop="1" x14ac:dyDescent="0.2">
      <c r="A261" s="537"/>
      <c r="B261" s="99"/>
      <c r="C261" s="99"/>
      <c r="D261" s="244"/>
      <c r="E261" s="244"/>
    </row>
    <row r="262" spans="1:10" ht="25.5" customHeight="1" x14ac:dyDescent="0.2">
      <c r="A262" s="537"/>
      <c r="B262" s="852" t="s">
        <v>700</v>
      </c>
      <c r="C262" s="852"/>
      <c r="D262" s="852"/>
      <c r="E262" s="852"/>
    </row>
    <row r="263" spans="1:10" x14ac:dyDescent="0.2">
      <c r="A263" s="537"/>
      <c r="B263" s="99"/>
      <c r="C263" s="99"/>
      <c r="D263" s="244"/>
      <c r="E263" s="244"/>
    </row>
    <row r="264" spans="1:10" x14ac:dyDescent="0.2">
      <c r="A264" s="537"/>
      <c r="B264" s="221" t="s">
        <v>654</v>
      </c>
      <c r="C264" s="99"/>
      <c r="D264" s="244"/>
      <c r="E264" s="244"/>
    </row>
    <row r="265" spans="1:10" x14ac:dyDescent="0.2">
      <c r="A265" s="537"/>
      <c r="B265" s="99" t="s">
        <v>119</v>
      </c>
      <c r="C265" s="99"/>
      <c r="D265" s="244">
        <v>36080</v>
      </c>
      <c r="E265" s="244">
        <v>36080</v>
      </c>
      <c r="I265" s="122"/>
      <c r="J265" s="123"/>
    </row>
    <row r="266" spans="1:10" ht="3.75" customHeight="1" x14ac:dyDescent="0.2">
      <c r="A266" s="537"/>
      <c r="B266" s="99"/>
      <c r="C266" s="99"/>
      <c r="D266" s="244"/>
      <c r="E266" s="244"/>
    </row>
    <row r="267" spans="1:10" x14ac:dyDescent="0.2">
      <c r="A267" s="537"/>
      <c r="B267" s="188" t="s">
        <v>684</v>
      </c>
      <c r="C267" s="99"/>
      <c r="D267" s="244"/>
      <c r="E267" s="244"/>
    </row>
    <row r="268" spans="1:10" x14ac:dyDescent="0.2">
      <c r="A268" s="537"/>
      <c r="B268" s="99"/>
      <c r="C268" s="99"/>
      <c r="D268" s="244"/>
      <c r="E268" s="244"/>
    </row>
    <row r="269" spans="1:10" x14ac:dyDescent="0.2">
      <c r="A269" s="537"/>
      <c r="B269" s="221" t="s">
        <v>685</v>
      </c>
      <c r="C269" s="99"/>
      <c r="D269" s="244"/>
      <c r="E269" s="244"/>
    </row>
    <row r="270" spans="1:10" x14ac:dyDescent="0.2">
      <c r="A270" s="537"/>
      <c r="B270" s="99" t="s">
        <v>119</v>
      </c>
      <c r="C270" s="99"/>
      <c r="D270" s="244">
        <v>204193</v>
      </c>
      <c r="E270" s="244">
        <v>204193</v>
      </c>
    </row>
    <row r="271" spans="1:10" x14ac:dyDescent="0.2">
      <c r="A271" s="537"/>
      <c r="B271" s="99" t="s">
        <v>120</v>
      </c>
      <c r="C271" s="99"/>
      <c r="D271" s="244">
        <v>0</v>
      </c>
      <c r="E271" s="244">
        <v>0</v>
      </c>
    </row>
    <row r="272" spans="1:10" ht="13.5" thickBot="1" x14ac:dyDescent="0.25">
      <c r="A272" s="537"/>
      <c r="B272" s="99" t="s">
        <v>1108</v>
      </c>
      <c r="C272" s="581"/>
      <c r="D272" s="153">
        <v>204193</v>
      </c>
      <c r="E272" s="153">
        <v>204193</v>
      </c>
      <c r="I272" s="122"/>
      <c r="J272" s="123"/>
    </row>
    <row r="273" spans="1:10" ht="30" customHeight="1" thickTop="1" x14ac:dyDescent="0.2">
      <c r="A273" s="537"/>
      <c r="B273" s="852" t="s">
        <v>686</v>
      </c>
      <c r="C273" s="852"/>
      <c r="D273" s="852"/>
      <c r="E273" s="852"/>
    </row>
    <row r="274" spans="1:10" x14ac:dyDescent="0.2">
      <c r="A274" s="537"/>
      <c r="B274" s="99"/>
      <c r="C274" s="99"/>
      <c r="D274" s="244"/>
      <c r="E274" s="244"/>
    </row>
    <row r="275" spans="1:10" x14ac:dyDescent="0.2">
      <c r="A275" s="537"/>
      <c r="B275" s="221" t="s">
        <v>687</v>
      </c>
      <c r="C275" s="99"/>
      <c r="D275" s="244"/>
      <c r="E275" s="244"/>
    </row>
    <row r="276" spans="1:10" x14ac:dyDescent="0.2">
      <c r="A276" s="537"/>
      <c r="B276" s="99" t="s">
        <v>122</v>
      </c>
      <c r="C276" s="99"/>
      <c r="D276" s="244"/>
      <c r="E276" s="244">
        <v>0</v>
      </c>
    </row>
    <row r="277" spans="1:10" x14ac:dyDescent="0.2">
      <c r="A277" s="537"/>
      <c r="B277" s="99" t="s">
        <v>123</v>
      </c>
      <c r="C277" s="99"/>
      <c r="D277" s="244">
        <v>1000000</v>
      </c>
      <c r="E277" s="244">
        <v>1045000</v>
      </c>
    </row>
    <row r="278" spans="1:10" x14ac:dyDescent="0.2">
      <c r="A278" s="537"/>
      <c r="B278" s="99" t="s">
        <v>120</v>
      </c>
      <c r="C278" s="99"/>
      <c r="D278" s="244">
        <v>-1000000</v>
      </c>
      <c r="E278" s="244">
        <v>-1045000</v>
      </c>
      <c r="I278" s="122"/>
      <c r="J278" s="123"/>
    </row>
    <row r="279" spans="1:10" ht="13.5" thickBot="1" x14ac:dyDescent="0.25">
      <c r="A279" s="537"/>
      <c r="B279" s="99" t="s">
        <v>1108</v>
      </c>
      <c r="C279" s="99"/>
      <c r="D279" s="673">
        <v>0</v>
      </c>
      <c r="E279" s="153">
        <v>0</v>
      </c>
    </row>
    <row r="280" spans="1:10" ht="13.5" thickTop="1" x14ac:dyDescent="0.2">
      <c r="A280" s="537"/>
      <c r="B280" s="188" t="s">
        <v>688</v>
      </c>
      <c r="C280" s="99"/>
      <c r="D280" s="244"/>
      <c r="E280" s="244"/>
    </row>
    <row r="281" spans="1:10" x14ac:dyDescent="0.2">
      <c r="A281" s="537"/>
      <c r="B281" s="99"/>
      <c r="C281" s="99"/>
      <c r="D281" s="244"/>
      <c r="E281" s="244"/>
    </row>
    <row r="282" spans="1:10" x14ac:dyDescent="0.2">
      <c r="A282" s="537"/>
      <c r="B282" s="221" t="s">
        <v>689</v>
      </c>
      <c r="C282" s="99"/>
      <c r="D282" s="244"/>
      <c r="E282" s="244"/>
    </row>
    <row r="283" spans="1:10" x14ac:dyDescent="0.2">
      <c r="A283" s="537"/>
      <c r="B283" s="99" t="s">
        <v>122</v>
      </c>
      <c r="C283" s="99"/>
      <c r="D283" s="244">
        <v>403152</v>
      </c>
      <c r="E283" s="244">
        <v>45772</v>
      </c>
    </row>
    <row r="284" spans="1:10" x14ac:dyDescent="0.2">
      <c r="A284" s="537"/>
      <c r="B284" s="99" t="s">
        <v>123</v>
      </c>
      <c r="C284" s="99"/>
      <c r="D284" s="244">
        <v>1250151.83</v>
      </c>
      <c r="E284" s="244">
        <v>1250000</v>
      </c>
    </row>
    <row r="285" spans="1:10" x14ac:dyDescent="0.2">
      <c r="A285" s="537"/>
      <c r="B285" s="99" t="s">
        <v>1022</v>
      </c>
      <c r="C285" s="99"/>
      <c r="D285" s="244">
        <v>-403000</v>
      </c>
      <c r="E285" s="244"/>
    </row>
    <row r="286" spans="1:10" x14ac:dyDescent="0.2">
      <c r="A286" s="537"/>
      <c r="B286" s="99" t="s">
        <v>120</v>
      </c>
      <c r="C286" s="99"/>
      <c r="D286" s="244">
        <v>-1250152</v>
      </c>
      <c r="E286" s="244">
        <v>-892620</v>
      </c>
    </row>
    <row r="287" spans="1:10" ht="13.5" thickBot="1" x14ac:dyDescent="0.25">
      <c r="A287" s="537"/>
      <c r="B287" s="99" t="s">
        <v>1108</v>
      </c>
      <c r="C287" s="99"/>
      <c r="D287" s="153">
        <v>151.83000000007451</v>
      </c>
      <c r="E287" s="153">
        <v>403152</v>
      </c>
      <c r="I287" s="122"/>
      <c r="J287" s="123"/>
    </row>
    <row r="288" spans="1:10" ht="26.25" thickTop="1" x14ac:dyDescent="0.2">
      <c r="A288" s="537"/>
      <c r="B288" s="582" t="s">
        <v>690</v>
      </c>
      <c r="C288" s="99"/>
      <c r="D288" s="199"/>
      <c r="E288" s="199"/>
    </row>
    <row r="289" spans="1:10" x14ac:dyDescent="0.2">
      <c r="A289" s="537"/>
      <c r="B289" s="99"/>
      <c r="C289" s="99"/>
      <c r="D289" s="199"/>
      <c r="E289" s="199"/>
    </row>
    <row r="290" spans="1:10" x14ac:dyDescent="0.2">
      <c r="A290" s="537"/>
      <c r="B290" s="221" t="s">
        <v>657</v>
      </c>
      <c r="C290" s="99"/>
      <c r="D290" s="199"/>
      <c r="E290" s="199"/>
    </row>
    <row r="291" spans="1:10" x14ac:dyDescent="0.2">
      <c r="A291" s="537"/>
      <c r="B291" s="99" t="s">
        <v>122</v>
      </c>
      <c r="C291" s="99"/>
      <c r="D291" s="244">
        <v>1120684</v>
      </c>
      <c r="E291" s="244">
        <v>1120684</v>
      </c>
    </row>
    <row r="292" spans="1:10" x14ac:dyDescent="0.2">
      <c r="A292" s="537"/>
      <c r="B292" s="99" t="s">
        <v>123</v>
      </c>
      <c r="C292" s="99"/>
      <c r="D292" s="244">
        <v>0</v>
      </c>
      <c r="E292" s="244">
        <v>0</v>
      </c>
    </row>
    <row r="293" spans="1:10" x14ac:dyDescent="0.2">
      <c r="A293" s="537"/>
      <c r="B293" s="99" t="s">
        <v>120</v>
      </c>
      <c r="C293" s="99"/>
      <c r="D293" s="244">
        <v>0</v>
      </c>
      <c r="E293" s="244">
        <v>0</v>
      </c>
    </row>
    <row r="294" spans="1:10" ht="13.5" thickBot="1" x14ac:dyDescent="0.25">
      <c r="A294" s="537"/>
      <c r="B294" s="99" t="s">
        <v>1108</v>
      </c>
      <c r="C294" s="99"/>
      <c r="D294" s="153">
        <v>1120684</v>
      </c>
      <c r="E294" s="153">
        <v>1120684</v>
      </c>
      <c r="I294" s="122"/>
      <c r="J294" s="123"/>
    </row>
    <row r="295" spans="1:10" ht="39" thickTop="1" x14ac:dyDescent="0.2">
      <c r="A295" s="537"/>
      <c r="B295" s="582" t="s">
        <v>691</v>
      </c>
      <c r="C295" s="99"/>
      <c r="D295" s="244"/>
      <c r="E295" s="244"/>
    </row>
    <row r="296" spans="1:10" ht="25.5" x14ac:dyDescent="0.2">
      <c r="A296" s="537"/>
      <c r="B296" s="582" t="s">
        <v>692</v>
      </c>
      <c r="C296" s="99"/>
      <c r="D296" s="244"/>
      <c r="E296" s="244"/>
    </row>
    <row r="297" spans="1:10" x14ac:dyDescent="0.2">
      <c r="A297" s="537"/>
      <c r="B297" s="99"/>
      <c r="C297" s="99"/>
      <c r="D297" s="244"/>
      <c r="E297" s="244"/>
    </row>
    <row r="298" spans="1:10" x14ac:dyDescent="0.2">
      <c r="A298" s="537"/>
      <c r="B298" s="221" t="s">
        <v>49</v>
      </c>
      <c r="C298" s="99"/>
      <c r="D298" s="244"/>
      <c r="E298" s="244"/>
    </row>
    <row r="299" spans="1:10" x14ac:dyDescent="0.2">
      <c r="A299" s="537"/>
      <c r="B299" s="99" t="s">
        <v>37</v>
      </c>
      <c r="C299" s="99"/>
      <c r="D299" s="244">
        <v>0</v>
      </c>
      <c r="E299" s="244">
        <v>0</v>
      </c>
    </row>
    <row r="300" spans="1:10" x14ac:dyDescent="0.2">
      <c r="A300" s="537"/>
      <c r="B300" s="99" t="s">
        <v>693</v>
      </c>
      <c r="C300" s="99"/>
      <c r="D300" s="244">
        <v>25535000</v>
      </c>
      <c r="E300" s="244">
        <v>22762000</v>
      </c>
    </row>
    <row r="301" spans="1:10" x14ac:dyDescent="0.2">
      <c r="A301" s="537"/>
      <c r="B301" s="99" t="s">
        <v>120</v>
      </c>
      <c r="C301" s="99"/>
      <c r="D301" s="244">
        <v>-25535000</v>
      </c>
      <c r="E301" s="244">
        <v>-22762000</v>
      </c>
    </row>
    <row r="302" spans="1:10" x14ac:dyDescent="0.2">
      <c r="A302" s="537"/>
      <c r="B302" s="99" t="s">
        <v>1023</v>
      </c>
      <c r="C302" s="99"/>
      <c r="D302" s="244"/>
      <c r="E302" s="244">
        <v>0</v>
      </c>
    </row>
    <row r="303" spans="1:10" ht="13.5" thickBot="1" x14ac:dyDescent="0.25">
      <c r="A303" s="537"/>
      <c r="B303" s="99" t="s">
        <v>1108</v>
      </c>
      <c r="C303" s="99"/>
      <c r="D303" s="153">
        <v>0</v>
      </c>
      <c r="E303" s="153">
        <v>0</v>
      </c>
    </row>
    <row r="304" spans="1:10" ht="25.5" customHeight="1" thickTop="1" x14ac:dyDescent="0.2">
      <c r="A304" s="537"/>
      <c r="B304" s="583" t="s">
        <v>694</v>
      </c>
      <c r="C304" s="99"/>
      <c r="D304" s="244"/>
      <c r="E304" s="244"/>
    </row>
    <row r="305" spans="1:6" x14ac:dyDescent="0.2">
      <c r="A305" s="537"/>
      <c r="B305" s="99"/>
      <c r="C305" s="99"/>
      <c r="D305" s="244"/>
      <c r="E305" s="244"/>
    </row>
    <row r="306" spans="1:6" x14ac:dyDescent="0.2">
      <c r="A306" s="537"/>
      <c r="B306" s="221" t="s">
        <v>695</v>
      </c>
      <c r="C306" s="99"/>
      <c r="D306" s="244"/>
      <c r="E306" s="244"/>
    </row>
    <row r="307" spans="1:6" x14ac:dyDescent="0.2">
      <c r="A307" s="537"/>
      <c r="B307" s="99" t="s">
        <v>37</v>
      </c>
      <c r="C307" s="99"/>
      <c r="D307" s="244">
        <v>0</v>
      </c>
      <c r="E307" s="244">
        <v>0</v>
      </c>
    </row>
    <row r="308" spans="1:6" x14ac:dyDescent="0.2">
      <c r="A308" s="537"/>
      <c r="B308" s="99" t="s">
        <v>693</v>
      </c>
      <c r="C308" s="99"/>
      <c r="D308" s="244">
        <v>25754064</v>
      </c>
      <c r="E308" s="244">
        <v>15000000</v>
      </c>
    </row>
    <row r="309" spans="1:6" x14ac:dyDescent="0.2">
      <c r="A309" s="537"/>
      <c r="B309" s="99" t="s">
        <v>120</v>
      </c>
      <c r="C309" s="99"/>
      <c r="D309" s="244">
        <v>-25754064</v>
      </c>
      <c r="E309" s="244">
        <v>-15000000</v>
      </c>
    </row>
    <row r="310" spans="1:6" ht="13.5" thickBot="1" x14ac:dyDescent="0.25">
      <c r="A310" s="537"/>
      <c r="B310" s="99" t="s">
        <v>1108</v>
      </c>
      <c r="C310" s="99"/>
      <c r="D310" s="153">
        <v>0</v>
      </c>
      <c r="E310" s="153">
        <v>0</v>
      </c>
    </row>
    <row r="311" spans="1:6" ht="26.25" thickTop="1" x14ac:dyDescent="0.2">
      <c r="A311" s="537"/>
      <c r="B311" s="584" t="s">
        <v>692</v>
      </c>
      <c r="C311" s="99"/>
      <c r="D311" s="244"/>
      <c r="E311" s="244"/>
    </row>
    <row r="312" spans="1:6" x14ac:dyDescent="0.2">
      <c r="A312" s="537"/>
      <c r="B312" s="99"/>
      <c r="C312" s="99"/>
      <c r="D312" s="244"/>
      <c r="E312" s="244"/>
    </row>
    <row r="313" spans="1:6" x14ac:dyDescent="0.2">
      <c r="A313" s="537"/>
      <c r="B313" s="99"/>
      <c r="C313" s="99"/>
      <c r="D313" s="244"/>
      <c r="E313" s="244"/>
    </row>
    <row r="314" spans="1:6" x14ac:dyDescent="0.2">
      <c r="A314" s="537">
        <v>14</v>
      </c>
      <c r="B314" s="221" t="s">
        <v>445</v>
      </c>
      <c r="C314" s="99"/>
      <c r="D314" s="244"/>
      <c r="E314" s="244"/>
    </row>
    <row r="315" spans="1:6" x14ac:dyDescent="0.2">
      <c r="A315" s="537"/>
      <c r="B315" s="221"/>
      <c r="C315" s="99"/>
      <c r="D315" s="244"/>
      <c r="E315" s="244"/>
    </row>
    <row r="316" spans="1:6" x14ac:dyDescent="0.2">
      <c r="A316" s="537"/>
      <c r="B316" s="221" t="s">
        <v>299</v>
      </c>
      <c r="C316" s="99"/>
      <c r="D316" s="99"/>
      <c r="E316" s="99"/>
      <c r="F316" s="111" t="s">
        <v>392</v>
      </c>
    </row>
    <row r="317" spans="1:6" x14ac:dyDescent="0.2">
      <c r="A317" s="537"/>
      <c r="B317" s="99" t="s">
        <v>299</v>
      </c>
      <c r="C317" s="99"/>
      <c r="D317" s="244">
        <v>98087.51999999999</v>
      </c>
      <c r="E317" s="244">
        <v>72623</v>
      </c>
      <c r="F317" s="111"/>
    </row>
    <row r="318" spans="1:6" x14ac:dyDescent="0.2">
      <c r="A318" s="537"/>
      <c r="B318" s="99" t="s">
        <v>1181</v>
      </c>
      <c r="C318" s="99"/>
      <c r="D318" s="244">
        <v>15482.47</v>
      </c>
      <c r="E318" s="244"/>
      <c r="F318" s="111"/>
    </row>
    <row r="319" spans="1:6" x14ac:dyDescent="0.2">
      <c r="A319" s="537"/>
      <c r="B319" s="99" t="s">
        <v>1109</v>
      </c>
      <c r="C319" s="571"/>
      <c r="D319" s="244">
        <v>0</v>
      </c>
      <c r="E319" s="244">
        <v>0</v>
      </c>
      <c r="F319" s="109" t="s">
        <v>522</v>
      </c>
    </row>
    <row r="320" spans="1:6" ht="13.5" thickBot="1" x14ac:dyDescent="0.25">
      <c r="A320" s="537"/>
      <c r="B320" s="221" t="s">
        <v>300</v>
      </c>
      <c r="C320" s="221"/>
      <c r="D320" s="153">
        <v>113569.98999999999</v>
      </c>
      <c r="E320" s="153">
        <v>72623</v>
      </c>
      <c r="F320" s="109"/>
    </row>
    <row r="321" spans="1:6" ht="13.5" thickTop="1" x14ac:dyDescent="0.2">
      <c r="A321" s="537"/>
      <c r="B321" s="221"/>
      <c r="C321" s="221"/>
      <c r="D321" s="199"/>
      <c r="E321" s="199"/>
      <c r="F321" s="109"/>
    </row>
    <row r="322" spans="1:6" x14ac:dyDescent="0.2">
      <c r="A322" s="537"/>
      <c r="B322" s="221"/>
      <c r="C322" s="221"/>
      <c r="D322" s="199"/>
      <c r="E322" s="199"/>
    </row>
    <row r="323" spans="1:6" x14ac:dyDescent="0.2">
      <c r="A323" s="537">
        <v>15</v>
      </c>
      <c r="B323" s="221" t="s">
        <v>238</v>
      </c>
      <c r="C323" s="99"/>
      <c r="D323" s="199"/>
      <c r="E323" s="199"/>
      <c r="F323" s="107" t="s">
        <v>394</v>
      </c>
    </row>
    <row r="324" spans="1:6" x14ac:dyDescent="0.2">
      <c r="A324" s="537"/>
      <c r="B324" s="221"/>
      <c r="C324" s="99"/>
      <c r="D324" s="244"/>
      <c r="E324" s="244"/>
    </row>
    <row r="325" spans="1:6" x14ac:dyDescent="0.2">
      <c r="A325" s="537"/>
      <c r="B325" s="99" t="s">
        <v>988</v>
      </c>
      <c r="C325" s="99"/>
      <c r="D325" s="244">
        <v>1754809.18</v>
      </c>
      <c r="E325" s="244">
        <v>1404567</v>
      </c>
    </row>
    <row r="326" spans="1:6" x14ac:dyDescent="0.2">
      <c r="A326" s="537"/>
      <c r="B326" s="99" t="s">
        <v>301</v>
      </c>
      <c r="C326" s="99"/>
      <c r="D326" s="244">
        <v>23829603.539999999</v>
      </c>
      <c r="E326" s="244">
        <v>20649961</v>
      </c>
    </row>
    <row r="327" spans="1:6" x14ac:dyDescent="0.2">
      <c r="A327" s="537"/>
      <c r="B327" s="99" t="s">
        <v>302</v>
      </c>
      <c r="C327" s="99"/>
      <c r="D327" s="244">
        <v>4601560.8000000007</v>
      </c>
      <c r="E327" s="244">
        <v>4686895</v>
      </c>
    </row>
    <row r="328" spans="1:6" x14ac:dyDescent="0.2">
      <c r="A328" s="537"/>
      <c r="B328" s="99" t="s">
        <v>989</v>
      </c>
      <c r="C328" s="99"/>
      <c r="D328" s="244">
        <v>162411</v>
      </c>
      <c r="E328" s="244">
        <v>159150</v>
      </c>
    </row>
    <row r="329" spans="1:6" x14ac:dyDescent="0.2">
      <c r="A329" s="537"/>
      <c r="B329" s="99" t="s">
        <v>990</v>
      </c>
      <c r="C329" s="99"/>
      <c r="D329" s="244">
        <v>3669267.07</v>
      </c>
      <c r="E329" s="244">
        <v>3258437</v>
      </c>
    </row>
    <row r="330" spans="1:6" ht="13.5" thickBot="1" x14ac:dyDescent="0.25">
      <c r="A330" s="537"/>
      <c r="B330" s="221" t="s">
        <v>611</v>
      </c>
      <c r="C330" s="221"/>
      <c r="D330" s="153">
        <v>34017651.589999996</v>
      </c>
      <c r="E330" s="153">
        <v>30159010</v>
      </c>
    </row>
    <row r="331" spans="1:6" ht="13.5" thickTop="1" x14ac:dyDescent="0.2">
      <c r="A331" s="537"/>
      <c r="B331" s="221"/>
      <c r="C331" s="221"/>
      <c r="D331" s="199"/>
      <c r="E331" s="199"/>
    </row>
    <row r="332" spans="1:6" x14ac:dyDescent="0.2">
      <c r="A332" s="537"/>
      <c r="B332" s="221" t="s">
        <v>244</v>
      </c>
      <c r="C332" s="99"/>
      <c r="D332" s="244"/>
      <c r="E332" s="244"/>
      <c r="F332" s="107" t="s">
        <v>32</v>
      </c>
    </row>
    <row r="333" spans="1:6" x14ac:dyDescent="0.2">
      <c r="A333" s="537"/>
      <c r="B333" s="99" t="s">
        <v>245</v>
      </c>
      <c r="C333" s="99"/>
      <c r="D333" s="244">
        <v>840446.87000000011</v>
      </c>
      <c r="E333" s="244">
        <v>715087</v>
      </c>
    </row>
    <row r="334" spans="1:6" x14ac:dyDescent="0.2">
      <c r="A334" s="537"/>
      <c r="B334" s="99" t="s">
        <v>243</v>
      </c>
      <c r="C334" s="99"/>
      <c r="D334" s="244">
        <v>164976.79999999999</v>
      </c>
      <c r="E334" s="244">
        <v>146486</v>
      </c>
    </row>
    <row r="335" spans="1:6" x14ac:dyDescent="0.2">
      <c r="A335" s="537"/>
      <c r="B335" s="99" t="s">
        <v>988</v>
      </c>
      <c r="C335" s="99"/>
      <c r="D335" s="244">
        <v>0</v>
      </c>
      <c r="E335" s="244">
        <v>68683</v>
      </c>
    </row>
    <row r="336" spans="1:6" x14ac:dyDescent="0.2">
      <c r="A336" s="537"/>
      <c r="B336" s="99" t="s">
        <v>246</v>
      </c>
      <c r="C336" s="99"/>
      <c r="D336" s="244">
        <v>29525.29</v>
      </c>
      <c r="E336" s="244">
        <v>136225</v>
      </c>
    </row>
    <row r="337" spans="1:6" ht="13.5" thickBot="1" x14ac:dyDescent="0.25">
      <c r="A337" s="537"/>
      <c r="B337" s="221" t="s">
        <v>170</v>
      </c>
      <c r="C337" s="221"/>
      <c r="D337" s="153">
        <v>1034948.9600000002</v>
      </c>
      <c r="E337" s="153">
        <v>1066481</v>
      </c>
    </row>
    <row r="338" spans="1:6" ht="13.5" thickTop="1" x14ac:dyDescent="0.2">
      <c r="A338" s="560"/>
      <c r="B338" s="221">
        <v>167</v>
      </c>
      <c r="C338" s="221"/>
      <c r="D338" s="199"/>
      <c r="E338" s="199"/>
      <c r="F338" s="107"/>
    </row>
    <row r="339" spans="1:6" x14ac:dyDescent="0.2">
      <c r="A339" s="537"/>
      <c r="B339" s="221" t="s">
        <v>1422</v>
      </c>
      <c r="C339" s="99"/>
      <c r="D339" s="244"/>
      <c r="E339" s="244"/>
      <c r="F339" s="107" t="s">
        <v>32</v>
      </c>
    </row>
    <row r="340" spans="1:6" x14ac:dyDescent="0.2">
      <c r="A340" s="537"/>
      <c r="B340" s="99" t="s">
        <v>245</v>
      </c>
      <c r="C340" s="99"/>
      <c r="D340" s="244">
        <v>0</v>
      </c>
      <c r="E340" s="244">
        <v>640621</v>
      </c>
    </row>
    <row r="341" spans="1:6" x14ac:dyDescent="0.2">
      <c r="A341" s="537"/>
      <c r="B341" s="99" t="s">
        <v>988</v>
      </c>
      <c r="C341" s="99"/>
      <c r="D341" s="244">
        <v>0</v>
      </c>
      <c r="E341" s="244">
        <v>190468</v>
      </c>
    </row>
    <row r="342" spans="1:6" x14ac:dyDescent="0.2">
      <c r="A342" s="537"/>
      <c r="B342" s="99" t="s">
        <v>243</v>
      </c>
      <c r="C342" s="99"/>
      <c r="D342" s="244">
        <v>0</v>
      </c>
      <c r="E342" s="244">
        <v>164548</v>
      </c>
    </row>
    <row r="343" spans="1:6" x14ac:dyDescent="0.2">
      <c r="A343" s="537"/>
      <c r="B343" s="99" t="s">
        <v>246</v>
      </c>
      <c r="C343" s="99"/>
      <c r="D343" s="244">
        <v>0</v>
      </c>
      <c r="E343" s="244">
        <v>119217</v>
      </c>
    </row>
    <row r="344" spans="1:6" ht="13.5" thickBot="1" x14ac:dyDescent="0.25">
      <c r="A344" s="537"/>
      <c r="B344" s="99" t="s">
        <v>334</v>
      </c>
      <c r="C344" s="99"/>
      <c r="D344" s="153">
        <v>0</v>
      </c>
      <c r="E344" s="153">
        <v>1114854</v>
      </c>
    </row>
    <row r="345" spans="1:6" ht="13.5" thickTop="1" x14ac:dyDescent="0.2">
      <c r="A345" s="560"/>
      <c r="B345" s="99"/>
      <c r="C345" s="99"/>
      <c r="D345" s="199"/>
      <c r="E345" s="199"/>
    </row>
    <row r="346" spans="1:6" x14ac:dyDescent="0.2">
      <c r="A346" s="537"/>
      <c r="B346" s="221" t="s">
        <v>1469</v>
      </c>
      <c r="C346" s="99"/>
      <c r="D346" s="244"/>
      <c r="E346" s="244"/>
    </row>
    <row r="347" spans="1:6" x14ac:dyDescent="0.2">
      <c r="A347" s="537"/>
      <c r="B347" s="99" t="s">
        <v>245</v>
      </c>
      <c r="C347" s="99"/>
      <c r="D347" s="244">
        <v>38072.31</v>
      </c>
      <c r="E347" s="244">
        <v>0</v>
      </c>
      <c r="F347" s="105">
        <v>0</v>
      </c>
    </row>
    <row r="348" spans="1:6" x14ac:dyDescent="0.2">
      <c r="A348" s="537"/>
      <c r="B348" s="99" t="s">
        <v>988</v>
      </c>
      <c r="C348" s="99"/>
      <c r="D348" s="244">
        <v>0</v>
      </c>
      <c r="E348" s="244">
        <v>0</v>
      </c>
    </row>
    <row r="349" spans="1:6" x14ac:dyDescent="0.2">
      <c r="A349" s="537"/>
      <c r="B349" s="99" t="s">
        <v>243</v>
      </c>
      <c r="C349" s="99"/>
      <c r="D349" s="244">
        <v>0</v>
      </c>
      <c r="E349" s="244">
        <v>0</v>
      </c>
    </row>
    <row r="350" spans="1:6" x14ac:dyDescent="0.2">
      <c r="A350" s="537"/>
      <c r="B350" s="99" t="s">
        <v>246</v>
      </c>
      <c r="C350" s="99"/>
      <c r="D350" s="244">
        <v>0</v>
      </c>
      <c r="E350" s="244">
        <v>0</v>
      </c>
    </row>
    <row r="351" spans="1:6" ht="13.5" thickBot="1" x14ac:dyDescent="0.25">
      <c r="A351" s="537"/>
      <c r="B351" s="99" t="s">
        <v>334</v>
      </c>
      <c r="C351" s="99"/>
      <c r="D351" s="153">
        <v>38072.31</v>
      </c>
      <c r="E351" s="153">
        <v>0</v>
      </c>
    </row>
    <row r="352" spans="1:6" ht="13.5" thickTop="1" x14ac:dyDescent="0.2">
      <c r="A352" s="560"/>
      <c r="B352" s="99"/>
      <c r="C352" s="99"/>
      <c r="D352" s="199"/>
      <c r="E352" s="199"/>
    </row>
    <row r="353" spans="1:6" x14ac:dyDescent="0.2">
      <c r="A353" s="537"/>
      <c r="B353" s="221" t="s">
        <v>1468</v>
      </c>
      <c r="C353" s="99"/>
      <c r="D353" s="244"/>
      <c r="E353" s="244"/>
    </row>
    <row r="354" spans="1:6" x14ac:dyDescent="0.2">
      <c r="A354" s="537"/>
      <c r="B354" s="99" t="s">
        <v>245</v>
      </c>
      <c r="C354" s="99"/>
      <c r="D354" s="244">
        <v>36010.14</v>
      </c>
      <c r="E354" s="244">
        <v>0</v>
      </c>
    </row>
    <row r="355" spans="1:6" x14ac:dyDescent="0.2">
      <c r="A355" s="537"/>
      <c r="B355" s="99" t="s">
        <v>988</v>
      </c>
      <c r="C355" s="99"/>
      <c r="D355" s="244">
        <v>0</v>
      </c>
      <c r="E355" s="244">
        <v>0</v>
      </c>
    </row>
    <row r="356" spans="1:6" x14ac:dyDescent="0.2">
      <c r="A356" s="537"/>
      <c r="B356" s="99" t="s">
        <v>243</v>
      </c>
      <c r="C356" s="99"/>
      <c r="D356" s="244">
        <v>0</v>
      </c>
      <c r="E356" s="244">
        <v>0</v>
      </c>
    </row>
    <row r="357" spans="1:6" x14ac:dyDescent="0.2">
      <c r="A357" s="537"/>
      <c r="B357" s="99" t="s">
        <v>246</v>
      </c>
      <c r="C357" s="99"/>
      <c r="D357" s="244">
        <v>0</v>
      </c>
      <c r="E357" s="244">
        <v>0</v>
      </c>
    </row>
    <row r="358" spans="1:6" ht="13.5" thickBot="1" x14ac:dyDescent="0.25">
      <c r="A358" s="537"/>
      <c r="B358" s="99" t="s">
        <v>334</v>
      </c>
      <c r="C358" s="99"/>
      <c r="D358" s="153">
        <v>36010.14</v>
      </c>
      <c r="E358" s="153">
        <v>0</v>
      </c>
    </row>
    <row r="359" spans="1:6" ht="13.5" thickTop="1" x14ac:dyDescent="0.2">
      <c r="A359" s="537"/>
      <c r="B359" s="99"/>
      <c r="C359" s="99"/>
      <c r="D359" s="231"/>
      <c r="E359" s="231"/>
      <c r="F359" s="107" t="s">
        <v>394</v>
      </c>
    </row>
    <row r="360" spans="1:6" x14ac:dyDescent="0.2">
      <c r="A360" s="537"/>
      <c r="B360" s="221" t="s">
        <v>1423</v>
      </c>
      <c r="C360" s="99"/>
      <c r="D360" s="244"/>
      <c r="E360" s="244"/>
      <c r="F360" s="107" t="s">
        <v>32</v>
      </c>
    </row>
    <row r="361" spans="1:6" x14ac:dyDescent="0.2">
      <c r="A361" s="537"/>
      <c r="B361" s="99" t="s">
        <v>245</v>
      </c>
      <c r="C361" s="99"/>
      <c r="D361" s="244">
        <v>569566.69000000006</v>
      </c>
      <c r="E361" s="244">
        <v>0</v>
      </c>
    </row>
    <row r="362" spans="1:6" x14ac:dyDescent="0.2">
      <c r="A362" s="537"/>
      <c r="B362" s="99" t="s">
        <v>988</v>
      </c>
      <c r="C362" s="99"/>
      <c r="D362" s="244">
        <v>0</v>
      </c>
      <c r="E362" s="244">
        <v>0</v>
      </c>
    </row>
    <row r="363" spans="1:6" x14ac:dyDescent="0.2">
      <c r="A363" s="537"/>
      <c r="B363" s="99" t="s">
        <v>243</v>
      </c>
      <c r="C363" s="99"/>
      <c r="D363" s="244">
        <v>41853.800000000003</v>
      </c>
      <c r="E363" s="244">
        <v>0</v>
      </c>
    </row>
    <row r="364" spans="1:6" x14ac:dyDescent="0.2">
      <c r="A364" s="537"/>
      <c r="B364" s="99" t="s">
        <v>246</v>
      </c>
      <c r="C364" s="99"/>
      <c r="D364" s="244">
        <v>6853.3</v>
      </c>
      <c r="E364" s="244">
        <v>0</v>
      </c>
    </row>
    <row r="365" spans="1:6" ht="13.5" thickBot="1" x14ac:dyDescent="0.25">
      <c r="A365" s="537"/>
      <c r="B365" s="99" t="s">
        <v>334</v>
      </c>
      <c r="C365" s="99"/>
      <c r="D365" s="153">
        <v>618273.79000000015</v>
      </c>
      <c r="E365" s="153">
        <v>0</v>
      </c>
    </row>
    <row r="366" spans="1:6" ht="13.5" thickTop="1" x14ac:dyDescent="0.2">
      <c r="A366" s="537"/>
      <c r="B366" s="99"/>
      <c r="C366" s="99"/>
      <c r="D366" s="199"/>
      <c r="E366" s="199"/>
    </row>
    <row r="367" spans="1:6" x14ac:dyDescent="0.2">
      <c r="A367" s="537"/>
      <c r="B367" s="99"/>
      <c r="C367" s="99"/>
      <c r="D367" s="199"/>
      <c r="E367" s="199"/>
    </row>
    <row r="368" spans="1:6" x14ac:dyDescent="0.2">
      <c r="A368" s="537"/>
      <c r="B368" s="221" t="s">
        <v>247</v>
      </c>
      <c r="C368" s="99"/>
      <c r="D368" s="585"/>
      <c r="E368" s="585"/>
      <c r="F368" s="107" t="s">
        <v>32</v>
      </c>
    </row>
    <row r="369" spans="1:6" x14ac:dyDescent="0.2">
      <c r="A369" s="537"/>
      <c r="B369" s="99"/>
      <c r="C369" s="99"/>
      <c r="D369" s="537"/>
      <c r="E369" s="537"/>
    </row>
    <row r="370" spans="1:6" x14ac:dyDescent="0.2">
      <c r="A370" s="687"/>
      <c r="B370" s="221" t="s">
        <v>1467</v>
      </c>
      <c r="C370" s="99"/>
      <c r="D370" s="244"/>
      <c r="E370" s="244"/>
      <c r="F370" s="107" t="s">
        <v>32</v>
      </c>
    </row>
    <row r="371" spans="1:6" x14ac:dyDescent="0.2">
      <c r="A371" s="687"/>
      <c r="B371" s="99" t="s">
        <v>245</v>
      </c>
      <c r="C371" s="99"/>
      <c r="D371" s="244">
        <v>31734.28</v>
      </c>
      <c r="E371" s="244">
        <v>0</v>
      </c>
    </row>
    <row r="372" spans="1:6" x14ac:dyDescent="0.2">
      <c r="A372" s="687"/>
      <c r="B372" s="99" t="s">
        <v>243</v>
      </c>
      <c r="C372" s="99"/>
      <c r="D372" s="244">
        <v>0</v>
      </c>
      <c r="E372" s="244">
        <v>0</v>
      </c>
    </row>
    <row r="373" spans="1:6" x14ac:dyDescent="0.2">
      <c r="A373" s="687"/>
      <c r="B373" s="99" t="s">
        <v>988</v>
      </c>
      <c r="C373" s="99"/>
      <c r="D373" s="244">
        <v>0</v>
      </c>
      <c r="E373" s="244">
        <v>0</v>
      </c>
    </row>
    <row r="374" spans="1:6" x14ac:dyDescent="0.2">
      <c r="A374" s="687"/>
      <c r="B374" s="99" t="s">
        <v>246</v>
      </c>
      <c r="C374" s="99"/>
      <c r="D374" s="244">
        <v>0</v>
      </c>
      <c r="E374" s="244">
        <v>0</v>
      </c>
    </row>
    <row r="375" spans="1:6" ht="13.5" thickBot="1" x14ac:dyDescent="0.25">
      <c r="A375" s="687"/>
      <c r="B375" s="221" t="s">
        <v>170</v>
      </c>
      <c r="C375" s="221"/>
      <c r="D375" s="153">
        <v>31734.28</v>
      </c>
      <c r="E375" s="153">
        <v>0</v>
      </c>
    </row>
    <row r="376" spans="1:6" ht="13.5" thickTop="1" x14ac:dyDescent="0.2">
      <c r="A376" s="537"/>
      <c r="B376" s="99"/>
      <c r="C376" s="99"/>
      <c r="D376" s="99"/>
      <c r="E376" s="99"/>
    </row>
    <row r="377" spans="1:6" x14ac:dyDescent="0.2">
      <c r="A377" s="537"/>
      <c r="B377" s="586" t="s">
        <v>1439</v>
      </c>
      <c r="C377" s="99"/>
      <c r="D377" s="587"/>
      <c r="E377" s="587"/>
    </row>
    <row r="378" spans="1:6" x14ac:dyDescent="0.2">
      <c r="A378" s="537"/>
      <c r="B378" s="99" t="s">
        <v>245</v>
      </c>
      <c r="C378" s="99"/>
      <c r="D378" s="244">
        <v>119401.24</v>
      </c>
      <c r="E378" s="244">
        <v>823005</v>
      </c>
    </row>
    <row r="379" spans="1:6" x14ac:dyDescent="0.2">
      <c r="A379" s="537"/>
      <c r="B379" s="99" t="s">
        <v>988</v>
      </c>
      <c r="C379" s="99"/>
      <c r="D379" s="244">
        <v>120520.38</v>
      </c>
      <c r="E379" s="244">
        <v>24394</v>
      </c>
    </row>
    <row r="380" spans="1:6" x14ac:dyDescent="0.2">
      <c r="A380" s="537"/>
      <c r="B380" s="99" t="s">
        <v>243</v>
      </c>
      <c r="C380" s="99"/>
      <c r="D380" s="244">
        <v>33761.800000000003</v>
      </c>
      <c r="E380" s="244">
        <v>177836</v>
      </c>
      <c r="F380" s="77"/>
    </row>
    <row r="381" spans="1:6" x14ac:dyDescent="0.2">
      <c r="A381" s="537"/>
      <c r="B381" s="99" t="s">
        <v>246</v>
      </c>
      <c r="C381" s="99"/>
      <c r="D381" s="244">
        <v>7042.69</v>
      </c>
      <c r="E381" s="244">
        <v>31824</v>
      </c>
      <c r="F381" s="77"/>
    </row>
    <row r="382" spans="1:6" ht="13.5" thickBot="1" x14ac:dyDescent="0.25">
      <c r="A382" s="537"/>
      <c r="B382" s="221" t="s">
        <v>334</v>
      </c>
      <c r="C382" s="99"/>
      <c r="D382" s="153">
        <v>280726.11</v>
      </c>
      <c r="E382" s="153">
        <v>1057059</v>
      </c>
      <c r="F382" s="77"/>
    </row>
    <row r="383" spans="1:6" ht="13.5" thickTop="1" x14ac:dyDescent="0.2">
      <c r="A383" s="537"/>
      <c r="B383" s="99"/>
      <c r="C383" s="587"/>
      <c r="D383" s="587"/>
      <c r="E383" s="587"/>
      <c r="F383" s="77"/>
    </row>
    <row r="384" spans="1:6" x14ac:dyDescent="0.2">
      <c r="A384" s="537"/>
      <c r="B384" s="586" t="s">
        <v>1466</v>
      </c>
      <c r="C384" s="99"/>
      <c r="D384" s="587"/>
      <c r="E384" s="587"/>
      <c r="F384" s="77"/>
    </row>
    <row r="385" spans="1:6" x14ac:dyDescent="0.2">
      <c r="A385" s="537"/>
      <c r="B385" s="99" t="s">
        <v>245</v>
      </c>
      <c r="C385" s="99"/>
      <c r="D385" s="244">
        <v>108997.48000000003</v>
      </c>
      <c r="E385" s="244">
        <v>0</v>
      </c>
      <c r="F385" s="77"/>
    </row>
    <row r="386" spans="1:6" x14ac:dyDescent="0.2">
      <c r="A386" s="537"/>
      <c r="B386" s="99" t="s">
        <v>988</v>
      </c>
      <c r="C386" s="99"/>
      <c r="D386" s="244">
        <v>0</v>
      </c>
      <c r="E386" s="244">
        <v>0</v>
      </c>
      <c r="F386" s="77"/>
    </row>
    <row r="387" spans="1:6" x14ac:dyDescent="0.2">
      <c r="A387" s="537"/>
      <c r="B387" s="99" t="s">
        <v>243</v>
      </c>
      <c r="C387" s="99"/>
      <c r="D387" s="244">
        <v>0</v>
      </c>
      <c r="E387" s="244">
        <v>0</v>
      </c>
      <c r="F387" s="77"/>
    </row>
    <row r="388" spans="1:6" x14ac:dyDescent="0.2">
      <c r="A388" s="537"/>
      <c r="B388" s="99" t="s">
        <v>246</v>
      </c>
      <c r="C388" s="99"/>
      <c r="D388" s="244">
        <v>0</v>
      </c>
      <c r="E388" s="244">
        <v>0</v>
      </c>
      <c r="F388" s="77"/>
    </row>
    <row r="389" spans="1:6" ht="13.5" thickBot="1" x14ac:dyDescent="0.25">
      <c r="A389" s="537"/>
      <c r="B389" s="221" t="s">
        <v>334</v>
      </c>
      <c r="C389" s="99"/>
      <c r="D389" s="153">
        <v>108997.48000000003</v>
      </c>
      <c r="E389" s="153">
        <v>0</v>
      </c>
      <c r="F389" s="77"/>
    </row>
    <row r="390" spans="1:6" ht="13.5" thickTop="1" x14ac:dyDescent="0.2">
      <c r="A390" s="537"/>
      <c r="B390" s="221"/>
      <c r="C390" s="99"/>
      <c r="D390" s="199"/>
      <c r="E390" s="199"/>
      <c r="F390" s="77"/>
    </row>
    <row r="391" spans="1:6" x14ac:dyDescent="0.2">
      <c r="A391" s="537"/>
      <c r="B391" s="586" t="s">
        <v>1465</v>
      </c>
      <c r="C391" s="99"/>
      <c r="D391" s="587"/>
      <c r="E391" s="587"/>
      <c r="F391" s="77"/>
    </row>
    <row r="392" spans="1:6" x14ac:dyDescent="0.2">
      <c r="A392" s="537"/>
      <c r="B392" s="99" t="s">
        <v>245</v>
      </c>
      <c r="C392" s="99"/>
      <c r="D392" s="244">
        <v>51167.16</v>
      </c>
      <c r="E392" s="244">
        <v>0</v>
      </c>
      <c r="F392" s="77"/>
    </row>
    <row r="393" spans="1:6" x14ac:dyDescent="0.2">
      <c r="A393" s="537"/>
      <c r="B393" s="99" t="s">
        <v>988</v>
      </c>
      <c r="C393" s="99"/>
      <c r="D393" s="244">
        <v>0</v>
      </c>
      <c r="E393" s="244">
        <v>0</v>
      </c>
      <c r="F393" s="77"/>
    </row>
    <row r="394" spans="1:6" x14ac:dyDescent="0.2">
      <c r="A394" s="537"/>
      <c r="B394" s="99" t="s">
        <v>243</v>
      </c>
      <c r="C394" s="99"/>
      <c r="D394" s="244">
        <v>0</v>
      </c>
      <c r="E394" s="244">
        <v>0</v>
      </c>
      <c r="F394" s="77"/>
    </row>
    <row r="395" spans="1:6" x14ac:dyDescent="0.2">
      <c r="A395" s="537"/>
      <c r="B395" s="99" t="s">
        <v>246</v>
      </c>
      <c r="C395" s="99"/>
      <c r="D395" s="244">
        <v>0</v>
      </c>
      <c r="E395" s="244">
        <v>0</v>
      </c>
      <c r="F395" s="77"/>
    </row>
    <row r="396" spans="1:6" ht="13.5" thickBot="1" x14ac:dyDescent="0.25">
      <c r="A396" s="537"/>
      <c r="B396" s="221" t="s">
        <v>334</v>
      </c>
      <c r="C396" s="99"/>
      <c r="D396" s="153">
        <v>51167.16</v>
      </c>
      <c r="E396" s="153">
        <v>0</v>
      </c>
      <c r="F396" s="77"/>
    </row>
    <row r="397" spans="1:6" ht="13.5" thickTop="1" x14ac:dyDescent="0.2">
      <c r="A397" s="537"/>
      <c r="B397" s="99"/>
      <c r="C397" s="99"/>
      <c r="D397" s="537"/>
      <c r="E397" s="537"/>
      <c r="F397" s="77"/>
    </row>
    <row r="398" spans="1:6" x14ac:dyDescent="0.2">
      <c r="A398" s="537"/>
      <c r="B398" s="586" t="s">
        <v>1216</v>
      </c>
      <c r="C398" s="588"/>
      <c r="D398" s="589"/>
      <c r="E398" s="589"/>
      <c r="F398" s="77"/>
    </row>
    <row r="399" spans="1:6" x14ac:dyDescent="0.2">
      <c r="A399" s="537"/>
      <c r="B399" s="588" t="s">
        <v>245</v>
      </c>
      <c r="C399" s="588"/>
      <c r="D399" s="590">
        <v>171084.33</v>
      </c>
      <c r="E399" s="244">
        <v>638270</v>
      </c>
      <c r="F399" s="77"/>
    </row>
    <row r="400" spans="1:6" x14ac:dyDescent="0.2">
      <c r="A400" s="537"/>
      <c r="B400" s="588" t="s">
        <v>576</v>
      </c>
      <c r="C400" s="588"/>
      <c r="D400" s="590">
        <v>120923.84</v>
      </c>
      <c r="E400" s="244">
        <v>27838</v>
      </c>
      <c r="F400" s="77"/>
    </row>
    <row r="401" spans="1:6" x14ac:dyDescent="0.2">
      <c r="A401" s="537"/>
      <c r="B401" s="588" t="s">
        <v>243</v>
      </c>
      <c r="C401" s="588"/>
      <c r="D401" s="590">
        <v>49333.560000000005</v>
      </c>
      <c r="E401" s="244">
        <v>194542</v>
      </c>
      <c r="F401" s="77"/>
    </row>
    <row r="402" spans="1:6" x14ac:dyDescent="0.2">
      <c r="A402" s="537"/>
      <c r="B402" s="588" t="s">
        <v>246</v>
      </c>
      <c r="C402" s="588"/>
      <c r="D402" s="590">
        <v>27996.199999999997</v>
      </c>
      <c r="E402" s="244">
        <v>103564</v>
      </c>
      <c r="F402" s="77"/>
    </row>
    <row r="403" spans="1:6" ht="13.5" thickBot="1" x14ac:dyDescent="0.25">
      <c r="A403" s="537"/>
      <c r="B403" s="221" t="s">
        <v>334</v>
      </c>
      <c r="C403" s="99"/>
      <c r="D403" s="153">
        <v>369337.93</v>
      </c>
      <c r="E403" s="153">
        <v>964214</v>
      </c>
      <c r="F403" s="77"/>
    </row>
    <row r="404" spans="1:6" ht="13.5" thickTop="1" x14ac:dyDescent="0.2">
      <c r="A404" s="560"/>
      <c r="B404" s="221"/>
      <c r="C404" s="99"/>
      <c r="D404" s="199"/>
      <c r="E404" s="199"/>
      <c r="F404" s="77"/>
    </row>
    <row r="405" spans="1:6" x14ac:dyDescent="0.2">
      <c r="A405" s="537"/>
      <c r="B405" s="99"/>
      <c r="C405" s="587"/>
      <c r="D405" s="587"/>
      <c r="E405" s="587"/>
      <c r="F405" s="77"/>
    </row>
    <row r="406" spans="1:6" x14ac:dyDescent="0.2">
      <c r="A406" s="687"/>
      <c r="B406" s="586" t="s">
        <v>1464</v>
      </c>
      <c r="C406" s="588"/>
      <c r="D406" s="589"/>
      <c r="E406" s="589"/>
      <c r="F406" s="77"/>
    </row>
    <row r="407" spans="1:6" x14ac:dyDescent="0.2">
      <c r="A407" s="687"/>
      <c r="B407" s="588" t="s">
        <v>245</v>
      </c>
      <c r="C407" s="588"/>
      <c r="D407" s="590">
        <v>5857.3</v>
      </c>
      <c r="E407" s="244">
        <v>0</v>
      </c>
      <c r="F407" s="77"/>
    </row>
    <row r="408" spans="1:6" x14ac:dyDescent="0.2">
      <c r="A408" s="687"/>
      <c r="B408" s="588" t="s">
        <v>576</v>
      </c>
      <c r="C408" s="588"/>
      <c r="D408" s="590">
        <v>0</v>
      </c>
      <c r="E408" s="244">
        <v>0</v>
      </c>
      <c r="F408" s="77"/>
    </row>
    <row r="409" spans="1:6" x14ac:dyDescent="0.2">
      <c r="A409" s="687"/>
      <c r="B409" s="588" t="s">
        <v>243</v>
      </c>
      <c r="C409" s="588"/>
      <c r="D409" s="590">
        <v>0</v>
      </c>
      <c r="E409" s="244">
        <v>0</v>
      </c>
      <c r="F409" s="77"/>
    </row>
    <row r="410" spans="1:6" x14ac:dyDescent="0.2">
      <c r="A410" s="687"/>
      <c r="B410" s="588" t="s">
        <v>246</v>
      </c>
      <c r="C410" s="588"/>
      <c r="D410" s="590">
        <v>0</v>
      </c>
      <c r="E410" s="244">
        <v>0</v>
      </c>
      <c r="F410" s="77"/>
    </row>
    <row r="411" spans="1:6" ht="13.5" thickBot="1" x14ac:dyDescent="0.25">
      <c r="A411" s="687"/>
      <c r="B411" s="221" t="s">
        <v>334</v>
      </c>
      <c r="C411" s="99"/>
      <c r="D411" s="153">
        <v>5857.3</v>
      </c>
      <c r="E411" s="153">
        <v>0</v>
      </c>
      <c r="F411" s="77"/>
    </row>
    <row r="412" spans="1:6" ht="13.5" thickTop="1" x14ac:dyDescent="0.2">
      <c r="A412" s="687"/>
      <c r="B412" s="221"/>
      <c r="C412" s="99"/>
      <c r="D412" s="199"/>
      <c r="E412" s="199"/>
      <c r="F412" s="77"/>
    </row>
    <row r="413" spans="1:6" x14ac:dyDescent="0.2">
      <c r="A413" s="537"/>
      <c r="B413" s="586" t="s">
        <v>1463</v>
      </c>
      <c r="C413" s="588"/>
      <c r="D413" s="589"/>
      <c r="E413" s="589"/>
      <c r="F413" s="77"/>
    </row>
    <row r="414" spans="1:6" x14ac:dyDescent="0.2">
      <c r="A414" s="537"/>
      <c r="B414" s="588" t="s">
        <v>245</v>
      </c>
      <c r="C414" s="588"/>
      <c r="D414" s="590">
        <v>24405.370000000003</v>
      </c>
      <c r="E414" s="244">
        <v>0</v>
      </c>
      <c r="F414" s="77"/>
    </row>
    <row r="415" spans="1:6" x14ac:dyDescent="0.2">
      <c r="A415" s="537"/>
      <c r="B415" s="588" t="s">
        <v>576</v>
      </c>
      <c r="C415" s="588"/>
      <c r="D415" s="590">
        <v>0</v>
      </c>
      <c r="E415" s="244">
        <v>0</v>
      </c>
      <c r="F415" s="77"/>
    </row>
    <row r="416" spans="1:6" x14ac:dyDescent="0.2">
      <c r="A416" s="537"/>
      <c r="B416" s="588" t="s">
        <v>243</v>
      </c>
      <c r="C416" s="588"/>
      <c r="D416" s="590">
        <v>0</v>
      </c>
      <c r="E416" s="244">
        <v>0</v>
      </c>
      <c r="F416" s="77"/>
    </row>
    <row r="417" spans="1:7" x14ac:dyDescent="0.2">
      <c r="A417" s="537"/>
      <c r="B417" s="588" t="s">
        <v>246</v>
      </c>
      <c r="C417" s="588"/>
      <c r="D417" s="590">
        <v>0</v>
      </c>
      <c r="E417" s="244">
        <v>0</v>
      </c>
      <c r="F417" s="77"/>
    </row>
    <row r="418" spans="1:7" ht="13.5" thickBot="1" x14ac:dyDescent="0.25">
      <c r="A418" s="537"/>
      <c r="B418" s="221" t="s">
        <v>334</v>
      </c>
      <c r="C418" s="99"/>
      <c r="D418" s="153">
        <v>24405.370000000003</v>
      </c>
      <c r="E418" s="153">
        <v>0</v>
      </c>
      <c r="F418" s="77"/>
    </row>
    <row r="419" spans="1:7" ht="13.5" thickTop="1" x14ac:dyDescent="0.2">
      <c r="A419" s="537"/>
      <c r="B419" s="99"/>
      <c r="C419" s="587"/>
      <c r="D419" s="587"/>
      <c r="E419" s="587"/>
      <c r="F419" s="77"/>
    </row>
    <row r="420" spans="1:7" x14ac:dyDescent="0.2">
      <c r="A420" s="687"/>
      <c r="B420" s="586" t="s">
        <v>1438</v>
      </c>
      <c r="C420" s="588"/>
      <c r="D420" s="589"/>
      <c r="E420" s="589"/>
      <c r="F420" s="77"/>
    </row>
    <row r="421" spans="1:7" x14ac:dyDescent="0.2">
      <c r="A421" s="687"/>
      <c r="B421" s="588" t="s">
        <v>245</v>
      </c>
      <c r="C421" s="588"/>
      <c r="D421" s="590">
        <v>401952.46</v>
      </c>
      <c r="E421" s="244">
        <v>0</v>
      </c>
      <c r="F421" s="77"/>
    </row>
    <row r="422" spans="1:7" x14ac:dyDescent="0.2">
      <c r="A422" s="687"/>
      <c r="B422" s="588" t="s">
        <v>576</v>
      </c>
      <c r="C422" s="588"/>
      <c r="D422" s="590">
        <v>0</v>
      </c>
      <c r="E422" s="244">
        <v>0</v>
      </c>
      <c r="F422" s="77"/>
    </row>
    <row r="423" spans="1:7" x14ac:dyDescent="0.2">
      <c r="A423" s="687"/>
      <c r="B423" s="588" t="s">
        <v>243</v>
      </c>
      <c r="C423" s="588"/>
      <c r="D423" s="590">
        <v>90617.69</v>
      </c>
      <c r="E423" s="244">
        <v>0</v>
      </c>
      <c r="F423" s="77"/>
    </row>
    <row r="424" spans="1:7" x14ac:dyDescent="0.2">
      <c r="A424" s="687"/>
      <c r="B424" s="588" t="s">
        <v>246</v>
      </c>
      <c r="C424" s="588"/>
      <c r="D424" s="590">
        <v>79418.86</v>
      </c>
      <c r="E424" s="244">
        <v>0</v>
      </c>
      <c r="F424" s="77"/>
    </row>
    <row r="425" spans="1:7" ht="13.5" thickBot="1" x14ac:dyDescent="0.25">
      <c r="A425" s="687"/>
      <c r="B425" s="221" t="s">
        <v>334</v>
      </c>
      <c r="C425" s="99"/>
      <c r="D425" s="153">
        <v>571989.01</v>
      </c>
      <c r="E425" s="153">
        <v>0</v>
      </c>
      <c r="F425" s="77"/>
    </row>
    <row r="426" spans="1:7" ht="13.5" thickTop="1" x14ac:dyDescent="0.2">
      <c r="A426" s="687"/>
      <c r="B426" s="221"/>
      <c r="C426" s="99"/>
      <c r="D426" s="199"/>
      <c r="E426" s="199"/>
      <c r="F426" s="77"/>
    </row>
    <row r="427" spans="1:7" x14ac:dyDescent="0.2">
      <c r="A427" s="537">
        <f>A323+1</f>
        <v>16</v>
      </c>
      <c r="B427" s="221" t="s">
        <v>583</v>
      </c>
      <c r="C427" s="242"/>
      <c r="D427" s="242"/>
      <c r="E427" s="242"/>
      <c r="F427" s="107" t="s">
        <v>33</v>
      </c>
    </row>
    <row r="428" spans="1:7" x14ac:dyDescent="0.2">
      <c r="A428" s="537"/>
      <c r="B428" s="221"/>
      <c r="C428" s="242"/>
      <c r="D428" s="242"/>
      <c r="E428" s="242"/>
      <c r="F428" s="77"/>
    </row>
    <row r="429" spans="1:7" x14ac:dyDescent="0.2">
      <c r="A429" s="537"/>
      <c r="B429" s="99" t="s">
        <v>248</v>
      </c>
      <c r="C429" s="242"/>
      <c r="D429" s="244">
        <v>708910.62</v>
      </c>
      <c r="E429" s="244">
        <v>675424</v>
      </c>
      <c r="F429" s="77"/>
      <c r="G429" s="14">
        <f>D429/E429</f>
        <v>1.049578664661013</v>
      </c>
    </row>
    <row r="430" spans="1:7" x14ac:dyDescent="0.2">
      <c r="A430" s="537"/>
      <c r="B430" s="99" t="s">
        <v>658</v>
      </c>
      <c r="C430" s="242"/>
      <c r="D430" s="244">
        <v>1180611.45</v>
      </c>
      <c r="E430" s="244">
        <v>1146946</v>
      </c>
      <c r="F430" s="77"/>
    </row>
    <row r="431" spans="1:7" x14ac:dyDescent="0.2">
      <c r="A431" s="537"/>
      <c r="B431" s="99" t="s">
        <v>216</v>
      </c>
      <c r="C431" s="242"/>
      <c r="D431" s="244">
        <v>358892.79</v>
      </c>
      <c r="E431" s="244">
        <v>349885</v>
      </c>
      <c r="F431" s="77"/>
      <c r="G431" s="14">
        <f>D431/E431</f>
        <v>1.0257450019292051</v>
      </c>
    </row>
    <row r="432" spans="1:7" x14ac:dyDescent="0.2">
      <c r="A432" s="537"/>
      <c r="B432" s="99" t="s">
        <v>249</v>
      </c>
      <c r="C432" s="242"/>
      <c r="D432" s="244">
        <v>1376287</v>
      </c>
      <c r="E432" s="244">
        <v>1145799</v>
      </c>
      <c r="F432" s="77"/>
    </row>
    <row r="433" spans="1:6" hidden="1" x14ac:dyDescent="0.2">
      <c r="A433" s="537"/>
      <c r="B433" s="99" t="s">
        <v>577</v>
      </c>
      <c r="C433" s="242"/>
      <c r="D433" s="244"/>
      <c r="E433" s="244"/>
      <c r="F433" s="77"/>
    </row>
    <row r="434" spans="1:6" hidden="1" x14ac:dyDescent="0.2">
      <c r="A434" s="537"/>
      <c r="B434" s="99" t="s">
        <v>578</v>
      </c>
      <c r="C434" s="242"/>
      <c r="D434" s="244"/>
      <c r="E434" s="244"/>
      <c r="F434" s="77"/>
    </row>
    <row r="435" spans="1:6" ht="13.5" thickBot="1" x14ac:dyDescent="0.25">
      <c r="A435" s="537"/>
      <c r="B435" s="221" t="s">
        <v>250</v>
      </c>
      <c r="C435" s="242"/>
      <c r="D435" s="153">
        <v>3624701.86</v>
      </c>
      <c r="E435" s="153">
        <v>3318054</v>
      </c>
      <c r="F435" s="77"/>
    </row>
    <row r="436" spans="1:6" ht="13.5" thickTop="1" x14ac:dyDescent="0.2">
      <c r="A436" s="537"/>
      <c r="B436" s="99"/>
      <c r="C436" s="242"/>
      <c r="D436" s="244"/>
      <c r="E436" s="244"/>
      <c r="F436" s="77"/>
    </row>
    <row r="437" spans="1:6" x14ac:dyDescent="0.2">
      <c r="A437" s="537"/>
      <c r="B437" s="221" t="s">
        <v>251</v>
      </c>
      <c r="C437" s="242"/>
      <c r="D437" s="244"/>
      <c r="E437" s="244"/>
      <c r="F437" s="107" t="s">
        <v>33</v>
      </c>
    </row>
    <row r="438" spans="1:6" x14ac:dyDescent="0.2">
      <c r="A438" s="537"/>
      <c r="B438" s="221"/>
      <c r="C438" s="242"/>
      <c r="D438" s="244"/>
      <c r="E438" s="244"/>
      <c r="F438" s="77"/>
    </row>
    <row r="439" spans="1:6" x14ac:dyDescent="0.2">
      <c r="A439" s="537"/>
      <c r="B439" s="265" t="s">
        <v>659</v>
      </c>
      <c r="C439" s="242"/>
      <c r="D439" s="244"/>
      <c r="E439" s="244"/>
      <c r="F439" s="77"/>
    </row>
    <row r="440" spans="1:6" x14ac:dyDescent="0.2">
      <c r="A440" s="537"/>
      <c r="B440" s="279"/>
      <c r="C440" s="242"/>
      <c r="D440" s="244"/>
      <c r="E440" s="244"/>
      <c r="F440" s="77"/>
    </row>
    <row r="441" spans="1:6" ht="25.5" customHeight="1" x14ac:dyDescent="0.2">
      <c r="A441" s="537"/>
      <c r="B441" s="837" t="s">
        <v>660</v>
      </c>
      <c r="C441" s="837"/>
      <c r="D441" s="837"/>
      <c r="E441" s="837"/>
      <c r="F441" s="77"/>
    </row>
    <row r="442" spans="1:6" x14ac:dyDescent="0.2">
      <c r="A442" s="537"/>
      <c r="B442" s="99"/>
      <c r="C442" s="242"/>
      <c r="D442" s="244"/>
      <c r="E442" s="244"/>
      <c r="F442" s="77"/>
    </row>
    <row r="443" spans="1:6" x14ac:dyDescent="0.2">
      <c r="A443" s="537"/>
      <c r="B443" s="99"/>
      <c r="C443" s="242"/>
      <c r="D443" s="570"/>
      <c r="E443" s="570"/>
      <c r="F443" s="77"/>
    </row>
    <row r="444" spans="1:6" x14ac:dyDescent="0.2">
      <c r="A444" s="537">
        <f>A427+1</f>
        <v>17</v>
      </c>
      <c r="B444" s="221" t="s">
        <v>397</v>
      </c>
      <c r="C444" s="242"/>
      <c r="D444" s="244"/>
      <c r="E444" s="244"/>
      <c r="F444" s="111" t="s">
        <v>26</v>
      </c>
    </row>
    <row r="445" spans="1:6" x14ac:dyDescent="0.2">
      <c r="A445" s="537"/>
      <c r="B445" s="221"/>
      <c r="C445" s="242"/>
      <c r="D445" s="244"/>
      <c r="E445" s="244"/>
      <c r="F445" s="77"/>
    </row>
    <row r="446" spans="1:6" x14ac:dyDescent="0.2">
      <c r="A446" s="537"/>
      <c r="B446" s="99" t="s">
        <v>239</v>
      </c>
      <c r="C446" s="242"/>
      <c r="D446" s="244">
        <v>2125727.1503756703</v>
      </c>
      <c r="E446" s="244">
        <v>2602261.0117847151</v>
      </c>
      <c r="F446" s="77"/>
    </row>
    <row r="447" spans="1:6" x14ac:dyDescent="0.2">
      <c r="A447" s="537"/>
      <c r="B447" s="99" t="s">
        <v>187</v>
      </c>
      <c r="C447" s="242"/>
      <c r="D447" s="244">
        <v>0</v>
      </c>
      <c r="E447" s="244">
        <v>0</v>
      </c>
      <c r="F447" s="77"/>
    </row>
    <row r="448" spans="1:6" x14ac:dyDescent="0.2">
      <c r="A448" s="537"/>
      <c r="B448" s="99" t="s">
        <v>993</v>
      </c>
      <c r="C448" s="242"/>
      <c r="D448" s="244">
        <v>183051.07097359037</v>
      </c>
      <c r="E448" s="244">
        <v>183051.07097359037</v>
      </c>
      <c r="F448" s="77"/>
    </row>
    <row r="449" spans="1:6" hidden="1" x14ac:dyDescent="0.2">
      <c r="A449" s="537"/>
      <c r="B449" s="99" t="s">
        <v>471</v>
      </c>
      <c r="C449" s="242"/>
      <c r="D449" s="244"/>
      <c r="E449" s="244">
        <v>0</v>
      </c>
      <c r="F449" s="77"/>
    </row>
    <row r="450" spans="1:6" hidden="1" x14ac:dyDescent="0.2">
      <c r="A450" s="537"/>
      <c r="B450" s="99" t="s">
        <v>398</v>
      </c>
      <c r="C450" s="242"/>
      <c r="D450" s="244"/>
      <c r="E450" s="244">
        <v>0</v>
      </c>
      <c r="F450" s="77"/>
    </row>
    <row r="451" spans="1:6" ht="13.5" thickBot="1" x14ac:dyDescent="0.25">
      <c r="A451" s="537"/>
      <c r="B451" s="221" t="s">
        <v>399</v>
      </c>
      <c r="C451" s="242"/>
      <c r="D451" s="153">
        <v>2308778.2213492608</v>
      </c>
      <c r="E451" s="153">
        <v>2785312.0827583056</v>
      </c>
      <c r="F451" s="77"/>
    </row>
    <row r="452" spans="1:6" ht="13.5" thickTop="1" x14ac:dyDescent="0.2">
      <c r="A452" s="537"/>
      <c r="B452" s="221"/>
      <c r="C452" s="242"/>
      <c r="D452" s="199"/>
      <c r="E452" s="199"/>
      <c r="F452" s="77"/>
    </row>
    <row r="453" spans="1:6" x14ac:dyDescent="0.2">
      <c r="A453" s="537"/>
      <c r="B453" s="99"/>
      <c r="C453" s="242"/>
      <c r="D453" s="570"/>
      <c r="E453" s="570"/>
      <c r="F453" s="77"/>
    </row>
    <row r="454" spans="1:6" x14ac:dyDescent="0.2">
      <c r="A454" s="537">
        <v>18</v>
      </c>
      <c r="B454" s="221" t="s">
        <v>470</v>
      </c>
      <c r="C454" s="242"/>
      <c r="D454" s="244"/>
      <c r="E454" s="244">
        <v>168</v>
      </c>
      <c r="F454" s="111" t="s">
        <v>385</v>
      </c>
    </row>
    <row r="455" spans="1:6" x14ac:dyDescent="0.2">
      <c r="A455" s="537"/>
      <c r="B455" s="221"/>
      <c r="C455" s="242"/>
      <c r="D455" s="244"/>
      <c r="E455" s="244"/>
      <c r="F455" s="77"/>
    </row>
    <row r="456" spans="1:6" x14ac:dyDescent="0.2">
      <c r="A456" s="537"/>
      <c r="B456" s="99" t="s">
        <v>994</v>
      </c>
      <c r="C456" s="242"/>
      <c r="D456" s="244">
        <v>70941.210000000006</v>
      </c>
      <c r="E456" s="244">
        <v>45345</v>
      </c>
      <c r="F456" s="111" t="s">
        <v>393</v>
      </c>
    </row>
    <row r="457" spans="1:6" x14ac:dyDescent="0.2">
      <c r="A457" s="537"/>
      <c r="B457" s="99" t="s">
        <v>995</v>
      </c>
      <c r="C457" s="242"/>
      <c r="D457" s="244">
        <v>0</v>
      </c>
      <c r="E457" s="244">
        <v>241331</v>
      </c>
      <c r="F457" s="77"/>
    </row>
    <row r="458" spans="1:6" ht="13.5" thickBot="1" x14ac:dyDescent="0.25">
      <c r="A458" s="537"/>
      <c r="B458" s="221" t="s">
        <v>311</v>
      </c>
      <c r="C458" s="242"/>
      <c r="D458" s="153">
        <v>70941.210000000006</v>
      </c>
      <c r="E458" s="153">
        <v>286676</v>
      </c>
      <c r="F458" s="77"/>
    </row>
    <row r="459" spans="1:6" ht="13.5" thickTop="1" x14ac:dyDescent="0.2">
      <c r="A459" s="537"/>
      <c r="B459" s="99">
        <v>169</v>
      </c>
      <c r="C459" s="242"/>
      <c r="D459" s="570"/>
      <c r="E459" s="570"/>
      <c r="F459" s="77"/>
    </row>
    <row r="460" spans="1:6" hidden="1" x14ac:dyDescent="0.2">
      <c r="A460" s="537">
        <f>A454+1</f>
        <v>19</v>
      </c>
      <c r="B460" s="221" t="s">
        <v>581</v>
      </c>
      <c r="C460" s="242"/>
      <c r="D460" s="244"/>
      <c r="E460" s="244"/>
      <c r="F460" s="111" t="s">
        <v>385</v>
      </c>
    </row>
    <row r="461" spans="1:6" hidden="1" x14ac:dyDescent="0.2">
      <c r="A461" s="537"/>
      <c r="B461" s="99"/>
      <c r="C461" s="242"/>
      <c r="D461" s="244"/>
      <c r="E461" s="244"/>
      <c r="F461" s="77"/>
    </row>
    <row r="462" spans="1:6" hidden="1" x14ac:dyDescent="0.2">
      <c r="A462" s="537"/>
      <c r="B462" s="99" t="s">
        <v>319</v>
      </c>
      <c r="C462" s="242"/>
      <c r="D462" s="244" t="e">
        <v>#REF!</v>
      </c>
      <c r="E462" s="244" t="e">
        <v>#REF!</v>
      </c>
      <c r="F462" s="77"/>
    </row>
    <row r="463" spans="1:6" hidden="1" x14ac:dyDescent="0.2">
      <c r="A463" s="537"/>
      <c r="B463" s="99" t="s">
        <v>484</v>
      </c>
      <c r="C463" s="242"/>
      <c r="D463" s="244" t="e">
        <v>#REF!</v>
      </c>
      <c r="E463" s="244" t="e">
        <v>#REF!</v>
      </c>
      <c r="F463" s="77"/>
    </row>
    <row r="464" spans="1:6" ht="13.5" hidden="1" thickBot="1" x14ac:dyDescent="0.25">
      <c r="A464" s="537"/>
      <c r="B464" s="221" t="s">
        <v>320</v>
      </c>
      <c r="C464" s="242"/>
      <c r="D464" s="153" t="e">
        <v>#REF!</v>
      </c>
      <c r="E464" s="153" t="e">
        <v>#REF!</v>
      </c>
      <c r="F464" s="77"/>
    </row>
    <row r="465" spans="1:6" ht="13.5" hidden="1" thickTop="1" x14ac:dyDescent="0.2">
      <c r="A465" s="537"/>
      <c r="B465" s="221"/>
      <c r="C465" s="242"/>
      <c r="D465" s="199"/>
      <c r="E465" s="199"/>
      <c r="F465" s="77"/>
    </row>
    <row r="466" spans="1:6" hidden="1" x14ac:dyDescent="0.2">
      <c r="A466" s="537"/>
      <c r="B466" s="221"/>
      <c r="C466" s="242"/>
      <c r="D466" s="570"/>
      <c r="E466" s="570"/>
      <c r="F466" s="77"/>
    </row>
    <row r="467" spans="1:6" x14ac:dyDescent="0.2">
      <c r="A467" s="537"/>
      <c r="B467" s="99"/>
      <c r="C467" s="242"/>
      <c r="D467" s="570"/>
      <c r="E467" s="570"/>
      <c r="F467" s="77"/>
    </row>
    <row r="468" spans="1:6" x14ac:dyDescent="0.2">
      <c r="A468" s="537">
        <v>19</v>
      </c>
      <c r="B468" s="221" t="s">
        <v>582</v>
      </c>
      <c r="C468" s="242"/>
      <c r="D468" s="244"/>
      <c r="E468" s="244"/>
      <c r="F468" s="111" t="s">
        <v>385</v>
      </c>
    </row>
    <row r="469" spans="1:6" x14ac:dyDescent="0.2">
      <c r="A469" s="537"/>
      <c r="B469" s="221"/>
      <c r="C469" s="242"/>
      <c r="D469" s="244"/>
      <c r="E469" s="244"/>
      <c r="F469" s="77"/>
    </row>
    <row r="470" spans="1:6" x14ac:dyDescent="0.2">
      <c r="A470" s="537"/>
      <c r="B470" s="99" t="s">
        <v>321</v>
      </c>
      <c r="C470" s="242"/>
      <c r="D470" s="244"/>
      <c r="E470" s="244"/>
      <c r="F470" s="77"/>
    </row>
    <row r="471" spans="1:6" x14ac:dyDescent="0.2">
      <c r="A471" s="537"/>
      <c r="B471" s="99"/>
      <c r="C471" s="242"/>
      <c r="D471" s="244"/>
      <c r="E471" s="244"/>
      <c r="F471" s="77"/>
    </row>
    <row r="472" spans="1:6" x14ac:dyDescent="0.2">
      <c r="A472" s="537"/>
      <c r="B472" s="99" t="s">
        <v>58</v>
      </c>
      <c r="C472" s="242"/>
      <c r="D472" s="244">
        <v>264860.7</v>
      </c>
      <c r="E472" s="244">
        <v>365860</v>
      </c>
      <c r="F472" s="77"/>
    </row>
    <row r="473" spans="1:6" x14ac:dyDescent="0.2">
      <c r="A473" s="537"/>
      <c r="B473" s="99" t="s">
        <v>1062</v>
      </c>
      <c r="C473" s="242"/>
      <c r="D473" s="591">
        <v>2269611.09</v>
      </c>
      <c r="E473" s="244">
        <v>1730112</v>
      </c>
      <c r="F473" s="77"/>
    </row>
    <row r="474" spans="1:6" x14ac:dyDescent="0.2">
      <c r="A474" s="537"/>
      <c r="B474" s="99" t="s">
        <v>60</v>
      </c>
      <c r="C474" s="242"/>
      <c r="D474" s="244">
        <v>80289.98</v>
      </c>
      <c r="E474" s="244">
        <v>89014</v>
      </c>
      <c r="F474" s="77"/>
    </row>
    <row r="475" spans="1:6" x14ac:dyDescent="0.2">
      <c r="A475" s="537"/>
      <c r="B475" s="99" t="s">
        <v>61</v>
      </c>
      <c r="C475" s="242"/>
      <c r="D475" s="244">
        <v>5467.63</v>
      </c>
      <c r="E475" s="244">
        <v>36318</v>
      </c>
      <c r="F475" s="77"/>
    </row>
    <row r="476" spans="1:6" x14ac:dyDescent="0.2">
      <c r="A476" s="537"/>
      <c r="B476" s="99" t="s">
        <v>62</v>
      </c>
      <c r="C476" s="242"/>
      <c r="D476" s="244">
        <v>24856.45</v>
      </c>
      <c r="E476" s="244">
        <v>67296</v>
      </c>
      <c r="F476" s="77"/>
    </row>
    <row r="477" spans="1:6" x14ac:dyDescent="0.2">
      <c r="A477" s="537"/>
      <c r="B477" s="99" t="s">
        <v>63</v>
      </c>
      <c r="C477" s="242"/>
      <c r="D477" s="244">
        <v>1492619.3599999999</v>
      </c>
      <c r="E477" s="244">
        <v>2842751</v>
      </c>
      <c r="F477" s="77"/>
    </row>
    <row r="478" spans="1:6" x14ac:dyDescent="0.2">
      <c r="A478" s="537"/>
      <c r="B478" s="99" t="s">
        <v>965</v>
      </c>
      <c r="C478" s="242"/>
      <c r="D478" s="244">
        <v>508249.57</v>
      </c>
      <c r="E478" s="244">
        <v>374384</v>
      </c>
      <c r="F478" s="77"/>
    </row>
    <row r="479" spans="1:6" x14ac:dyDescent="0.2">
      <c r="A479" s="537"/>
      <c r="B479" s="99" t="s">
        <v>966</v>
      </c>
      <c r="C479" s="242"/>
      <c r="D479" s="244">
        <v>0</v>
      </c>
      <c r="E479" s="244">
        <v>3400</v>
      </c>
      <c r="F479" s="77"/>
    </row>
    <row r="480" spans="1:6" x14ac:dyDescent="0.2">
      <c r="A480" s="537"/>
      <c r="B480" s="99" t="s">
        <v>142</v>
      </c>
      <c r="C480" s="242"/>
      <c r="D480" s="244">
        <v>122815.15</v>
      </c>
      <c r="E480" s="244">
        <v>166010</v>
      </c>
      <c r="F480" s="77"/>
    </row>
    <row r="481" spans="1:6" x14ac:dyDescent="0.2">
      <c r="A481" s="537"/>
      <c r="B481" s="99" t="s">
        <v>967</v>
      </c>
      <c r="C481" s="242"/>
      <c r="D481" s="244">
        <v>0</v>
      </c>
      <c r="E481" s="244">
        <v>1266376</v>
      </c>
      <c r="F481" s="77"/>
    </row>
    <row r="482" spans="1:6" x14ac:dyDescent="0.2">
      <c r="A482" s="537"/>
      <c r="B482" s="99" t="s">
        <v>968</v>
      </c>
      <c r="C482" s="242"/>
      <c r="D482" s="244">
        <v>0</v>
      </c>
      <c r="E482" s="244">
        <v>1137000</v>
      </c>
      <c r="F482" s="77"/>
    </row>
    <row r="483" spans="1:6" x14ac:dyDescent="0.2">
      <c r="A483" s="537"/>
      <c r="B483" s="99" t="s">
        <v>969</v>
      </c>
      <c r="C483" s="242"/>
      <c r="D483" s="244">
        <v>0</v>
      </c>
      <c r="E483" s="244">
        <v>440732</v>
      </c>
      <c r="F483" s="77"/>
    </row>
    <row r="484" spans="1:6" x14ac:dyDescent="0.2">
      <c r="A484" s="537"/>
      <c r="B484" s="99" t="s">
        <v>64</v>
      </c>
      <c r="C484" s="242"/>
      <c r="D484" s="244">
        <v>280361.14000000007</v>
      </c>
      <c r="E484" s="244">
        <v>309386</v>
      </c>
      <c r="F484" s="77"/>
    </row>
    <row r="485" spans="1:6" x14ac:dyDescent="0.2">
      <c r="A485" s="537"/>
      <c r="B485" s="99" t="s">
        <v>1005</v>
      </c>
      <c r="C485" s="242"/>
      <c r="D485" s="244">
        <v>320900.58</v>
      </c>
      <c r="E485" s="244"/>
      <c r="F485" s="77"/>
    </row>
    <row r="486" spans="1:6" x14ac:dyDescent="0.2">
      <c r="A486" s="537"/>
      <c r="B486" s="99" t="s">
        <v>65</v>
      </c>
      <c r="C486" s="242"/>
      <c r="D486" s="244">
        <v>40752</v>
      </c>
      <c r="E486" s="244">
        <v>101436</v>
      </c>
      <c r="F486" s="77"/>
    </row>
    <row r="487" spans="1:6" x14ac:dyDescent="0.2">
      <c r="A487" s="537"/>
      <c r="B487" s="99" t="s">
        <v>66</v>
      </c>
      <c r="C487" s="242"/>
      <c r="D487" s="244">
        <v>0</v>
      </c>
      <c r="E487" s="244">
        <v>536361</v>
      </c>
      <c r="F487" s="77"/>
    </row>
    <row r="488" spans="1:6" x14ac:dyDescent="0.2">
      <c r="A488" s="537"/>
      <c r="B488" s="99" t="s">
        <v>67</v>
      </c>
      <c r="C488" s="242"/>
      <c r="D488" s="244">
        <v>40636.58</v>
      </c>
      <c r="E488" s="244">
        <v>-5731</v>
      </c>
      <c r="F488" s="77"/>
    </row>
    <row r="489" spans="1:6" x14ac:dyDescent="0.2">
      <c r="A489" s="537"/>
      <c r="B489" s="99" t="s">
        <v>68</v>
      </c>
      <c r="C489" s="242"/>
      <c r="D489" s="244">
        <v>0</v>
      </c>
      <c r="E489" s="244">
        <v>459911</v>
      </c>
      <c r="F489" s="77"/>
    </row>
    <row r="490" spans="1:6" x14ac:dyDescent="0.2">
      <c r="A490" s="537"/>
      <c r="B490" s="99" t="s">
        <v>970</v>
      </c>
      <c r="C490" s="242"/>
      <c r="D490" s="244">
        <v>4814502.62</v>
      </c>
      <c r="E490" s="244">
        <v>2038741.23</v>
      </c>
      <c r="F490" s="77"/>
    </row>
    <row r="491" spans="1:6" x14ac:dyDescent="0.2">
      <c r="A491" s="537"/>
      <c r="B491" s="99" t="s">
        <v>141</v>
      </c>
      <c r="C491" s="242"/>
      <c r="D491" s="244">
        <v>958104.46</v>
      </c>
      <c r="E491" s="244">
        <v>361873</v>
      </c>
      <c r="F491" s="77"/>
    </row>
    <row r="492" spans="1:6" x14ac:dyDescent="0.2">
      <c r="A492" s="537"/>
      <c r="B492" s="99" t="s">
        <v>69</v>
      </c>
      <c r="C492" s="242"/>
      <c r="D492" s="244">
        <v>2882.15</v>
      </c>
      <c r="E492" s="244">
        <v>2335</v>
      </c>
      <c r="F492" s="77"/>
    </row>
    <row r="493" spans="1:6" x14ac:dyDescent="0.2">
      <c r="A493" s="537"/>
      <c r="B493" s="99" t="s">
        <v>971</v>
      </c>
      <c r="C493" s="242"/>
      <c r="D493" s="244">
        <v>200193.61</v>
      </c>
      <c r="E493" s="244">
        <v>376082</v>
      </c>
      <c r="F493" s="77"/>
    </row>
    <row r="494" spans="1:6" x14ac:dyDescent="0.2">
      <c r="A494" s="537"/>
      <c r="B494" s="99" t="s">
        <v>71</v>
      </c>
      <c r="C494" s="242"/>
      <c r="D494" s="244">
        <v>0</v>
      </c>
      <c r="E494" s="244">
        <v>1767052</v>
      </c>
      <c r="F494" s="77"/>
    </row>
    <row r="495" spans="1:6" x14ac:dyDescent="0.2">
      <c r="A495" s="537"/>
      <c r="B495" s="99" t="s">
        <v>972</v>
      </c>
      <c r="C495" s="242"/>
      <c r="D495" s="244">
        <v>44215.049999999996</v>
      </c>
      <c r="E495" s="244">
        <v>36327</v>
      </c>
      <c r="F495" s="77"/>
    </row>
    <row r="496" spans="1:6" x14ac:dyDescent="0.2">
      <c r="A496" s="537"/>
      <c r="B496" s="99" t="s">
        <v>140</v>
      </c>
      <c r="C496" s="242"/>
      <c r="D496" s="244">
        <v>442083.48</v>
      </c>
      <c r="E496" s="244">
        <v>671100</v>
      </c>
      <c r="F496" s="77"/>
    </row>
    <row r="497" spans="1:6" x14ac:dyDescent="0.2">
      <c r="A497" s="537"/>
      <c r="B497" s="99" t="s">
        <v>973</v>
      </c>
      <c r="C497" s="242"/>
      <c r="D497" s="244">
        <v>2601879.29</v>
      </c>
      <c r="E497" s="244">
        <v>4239138</v>
      </c>
      <c r="F497" s="77"/>
    </row>
    <row r="498" spans="1:6" x14ac:dyDescent="0.2">
      <c r="A498" s="537"/>
      <c r="B498" s="99" t="s">
        <v>974</v>
      </c>
      <c r="C498" s="242"/>
      <c r="D498" s="244">
        <v>3065534.91</v>
      </c>
      <c r="E498" s="244">
        <v>1228694</v>
      </c>
      <c r="F498" s="77"/>
    </row>
    <row r="499" spans="1:6" x14ac:dyDescent="0.2">
      <c r="A499" s="537"/>
      <c r="B499" s="99" t="s">
        <v>975</v>
      </c>
      <c r="C499" s="242"/>
      <c r="D499" s="244">
        <v>321819.72000000003</v>
      </c>
      <c r="E499" s="244">
        <v>463025</v>
      </c>
      <c r="F499" s="77"/>
    </row>
    <row r="500" spans="1:6" x14ac:dyDescent="0.2">
      <c r="A500" s="537"/>
      <c r="B500" s="99"/>
      <c r="C500" s="242"/>
      <c r="D500" s="591"/>
      <c r="E500" s="244"/>
      <c r="F500" s="77"/>
    </row>
    <row r="501" spans="1:6" ht="13.5" thickBot="1" x14ac:dyDescent="0.25">
      <c r="A501" s="537"/>
      <c r="B501" s="99"/>
      <c r="C501" s="242"/>
      <c r="D501" s="153">
        <v>17902635.520000003</v>
      </c>
      <c r="E501" s="153">
        <v>21104983.23</v>
      </c>
      <c r="F501" s="77"/>
    </row>
    <row r="502" spans="1:6" ht="13.5" thickTop="1" x14ac:dyDescent="0.2">
      <c r="A502" s="537"/>
      <c r="B502" s="279"/>
      <c r="C502" s="242"/>
      <c r="D502" s="199"/>
      <c r="E502" s="199"/>
      <c r="F502" s="77"/>
    </row>
    <row r="503" spans="1:6" x14ac:dyDescent="0.2">
      <c r="A503" s="537"/>
      <c r="B503" s="99"/>
      <c r="C503" s="242"/>
      <c r="D503" s="199"/>
      <c r="E503" s="199"/>
      <c r="F503" s="77"/>
    </row>
    <row r="504" spans="1:6" x14ac:dyDescent="0.2">
      <c r="A504" s="537"/>
      <c r="B504" s="99"/>
      <c r="C504" s="242"/>
      <c r="D504" s="199"/>
      <c r="E504" s="199"/>
      <c r="F504" s="77"/>
    </row>
    <row r="505" spans="1:6" x14ac:dyDescent="0.2">
      <c r="A505" s="537">
        <f>A468+1</f>
        <v>20</v>
      </c>
      <c r="B505" s="221" t="s">
        <v>400</v>
      </c>
      <c r="C505" s="242"/>
      <c r="D505" s="244"/>
      <c r="E505" s="244"/>
      <c r="F505" s="111" t="s">
        <v>26</v>
      </c>
    </row>
    <row r="506" spans="1:6" x14ac:dyDescent="0.2">
      <c r="A506" s="537"/>
      <c r="B506" s="221"/>
      <c r="C506" s="242"/>
      <c r="D506" s="244"/>
      <c r="E506" s="244"/>
      <c r="F506" s="77"/>
    </row>
    <row r="507" spans="1:6" x14ac:dyDescent="0.2">
      <c r="A507" s="537"/>
      <c r="B507" s="99" t="s">
        <v>239</v>
      </c>
      <c r="C507" s="242"/>
      <c r="D507" s="244">
        <v>74033.5</v>
      </c>
      <c r="E507" s="244">
        <v>-21966</v>
      </c>
      <c r="F507" s="77"/>
    </row>
    <row r="508" spans="1:6" hidden="1" x14ac:dyDescent="0.2">
      <c r="A508" s="537"/>
      <c r="B508" s="99" t="s">
        <v>187</v>
      </c>
      <c r="C508" s="242"/>
      <c r="D508" s="244">
        <v>0</v>
      </c>
      <c r="E508" s="244">
        <v>0</v>
      </c>
      <c r="F508" s="77"/>
    </row>
    <row r="509" spans="1:6" hidden="1" x14ac:dyDescent="0.2">
      <c r="A509" s="537"/>
      <c r="B509" s="99" t="s">
        <v>600</v>
      </c>
      <c r="C509" s="242"/>
      <c r="D509" s="244">
        <v>0</v>
      </c>
      <c r="E509" s="244">
        <v>0</v>
      </c>
      <c r="F509" s="77"/>
    </row>
    <row r="510" spans="1:6" hidden="1" x14ac:dyDescent="0.2">
      <c r="A510" s="537"/>
      <c r="B510" s="99" t="s">
        <v>401</v>
      </c>
      <c r="C510" s="242"/>
      <c r="D510" s="244">
        <v>0</v>
      </c>
      <c r="E510" s="244">
        <v>0</v>
      </c>
      <c r="F510" s="77"/>
    </row>
    <row r="511" spans="1:6" hidden="1" x14ac:dyDescent="0.2">
      <c r="A511" s="537"/>
      <c r="B511" s="99" t="s">
        <v>186</v>
      </c>
      <c r="C511" s="242"/>
      <c r="D511" s="244">
        <v>0</v>
      </c>
      <c r="E511" s="244">
        <v>0</v>
      </c>
      <c r="F511" s="77"/>
    </row>
    <row r="512" spans="1:6" ht="13.5" thickBot="1" x14ac:dyDescent="0.25">
      <c r="A512" s="537"/>
      <c r="B512" s="221" t="s">
        <v>402</v>
      </c>
      <c r="C512" s="242"/>
      <c r="D512" s="153">
        <v>74033.5</v>
      </c>
      <c r="E512" s="153">
        <v>-21966</v>
      </c>
      <c r="F512" s="77"/>
    </row>
    <row r="513" spans="1:6" ht="13.5" thickTop="1" x14ac:dyDescent="0.2">
      <c r="A513" s="537"/>
      <c r="B513" s="221"/>
      <c r="C513" s="242"/>
      <c r="D513" s="199"/>
      <c r="E513" s="199"/>
      <c r="F513" s="77"/>
    </row>
    <row r="514" spans="1:6" x14ac:dyDescent="0.2">
      <c r="A514" s="537"/>
      <c r="B514" s="99"/>
      <c r="C514" s="242"/>
      <c r="D514" s="570"/>
      <c r="E514" s="570"/>
      <c r="F514" s="77"/>
    </row>
    <row r="515" spans="1:6" x14ac:dyDescent="0.2">
      <c r="A515" s="537">
        <f>A505+1</f>
        <v>21</v>
      </c>
      <c r="B515" s="221" t="s">
        <v>0</v>
      </c>
      <c r="C515" s="242"/>
      <c r="D515" s="244"/>
      <c r="E515" s="244"/>
      <c r="F515" s="112" t="s">
        <v>446</v>
      </c>
    </row>
    <row r="516" spans="1:6" x14ac:dyDescent="0.2">
      <c r="A516" s="537"/>
      <c r="B516" s="221"/>
      <c r="C516" s="242"/>
      <c r="D516" s="244"/>
      <c r="E516" s="244"/>
      <c r="F516" s="77"/>
    </row>
    <row r="517" spans="1:6" x14ac:dyDescent="0.2">
      <c r="A517" s="537"/>
      <c r="B517" s="99" t="s">
        <v>239</v>
      </c>
      <c r="C517" s="242"/>
      <c r="D517" s="244">
        <v>337646.79087658186</v>
      </c>
      <c r="E517" s="244">
        <v>0</v>
      </c>
      <c r="F517" s="77"/>
    </row>
    <row r="518" spans="1:6" x14ac:dyDescent="0.2">
      <c r="A518" s="537"/>
      <c r="B518" s="279"/>
      <c r="C518" s="242"/>
      <c r="D518" s="199"/>
      <c r="E518" s="199"/>
      <c r="F518" s="77"/>
    </row>
    <row r="519" spans="1:6" hidden="1" x14ac:dyDescent="0.2">
      <c r="A519" s="537"/>
      <c r="B519" s="221"/>
      <c r="C519" s="242"/>
      <c r="D519" s="199"/>
      <c r="E519" s="199"/>
      <c r="F519" s="77"/>
    </row>
    <row r="520" spans="1:6" hidden="1" x14ac:dyDescent="0.2">
      <c r="A520" s="537"/>
      <c r="B520" s="99"/>
      <c r="C520" s="242"/>
      <c r="D520" s="570"/>
      <c r="E520" s="570"/>
      <c r="F520" s="77"/>
    </row>
    <row r="521" spans="1:6" hidden="1" x14ac:dyDescent="0.2">
      <c r="A521" s="537">
        <f>A515+1</f>
        <v>22</v>
      </c>
      <c r="B521" s="221" t="s">
        <v>1</v>
      </c>
      <c r="C521" s="242"/>
      <c r="D521" s="244"/>
      <c r="E521" s="244"/>
      <c r="F521" s="111" t="s">
        <v>24</v>
      </c>
    </row>
    <row r="522" spans="1:6" hidden="1" x14ac:dyDescent="0.2">
      <c r="A522" s="537"/>
      <c r="B522" s="221"/>
      <c r="C522" s="242"/>
      <c r="D522" s="244"/>
      <c r="E522" s="244"/>
      <c r="F522" s="77"/>
    </row>
    <row r="523" spans="1:6" hidden="1" x14ac:dyDescent="0.2">
      <c r="A523" s="537"/>
      <c r="B523" s="99" t="s">
        <v>472</v>
      </c>
      <c r="C523" s="242"/>
      <c r="D523" s="244" t="e">
        <v>#REF!</v>
      </c>
      <c r="E523" s="244" t="e">
        <v>#REF!</v>
      </c>
      <c r="F523" s="77"/>
    </row>
    <row r="524" spans="1:6" hidden="1" x14ac:dyDescent="0.2">
      <c r="A524" s="537"/>
      <c r="B524" s="99" t="s">
        <v>2</v>
      </c>
      <c r="C524" s="242"/>
      <c r="D524" s="244" t="e">
        <v>#REF!</v>
      </c>
      <c r="E524" s="244" t="e">
        <v>#REF!</v>
      </c>
      <c r="F524" s="77"/>
    </row>
    <row r="525" spans="1:6" hidden="1" x14ac:dyDescent="0.2">
      <c r="A525" s="537"/>
      <c r="B525" s="99" t="s">
        <v>186</v>
      </c>
      <c r="C525" s="242"/>
      <c r="D525" s="244" t="e">
        <v>#REF!</v>
      </c>
      <c r="E525" s="244" t="e">
        <v>#REF!</v>
      </c>
      <c r="F525" s="77"/>
    </row>
    <row r="526" spans="1:6" hidden="1" x14ac:dyDescent="0.2">
      <c r="A526" s="537"/>
      <c r="B526" s="99" t="s">
        <v>411</v>
      </c>
      <c r="C526" s="242"/>
      <c r="D526" s="244" t="e">
        <v>#REF!</v>
      </c>
      <c r="E526" s="244" t="e">
        <v>#REF!</v>
      </c>
      <c r="F526" s="77"/>
    </row>
    <row r="527" spans="1:6" ht="13.5" hidden="1" thickBot="1" x14ac:dyDescent="0.25">
      <c r="A527" s="537"/>
      <c r="B527" s="221" t="s">
        <v>3</v>
      </c>
      <c r="C527" s="242"/>
      <c r="D527" s="153" t="e">
        <v>#REF!</v>
      </c>
      <c r="E527" s="153" t="e">
        <v>#REF!</v>
      </c>
      <c r="F527" s="77"/>
    </row>
    <row r="528" spans="1:6" hidden="1" x14ac:dyDescent="0.2">
      <c r="A528" s="537"/>
      <c r="B528" s="221"/>
      <c r="C528" s="242"/>
      <c r="D528" s="199"/>
      <c r="E528" s="199"/>
      <c r="F528" s="77"/>
    </row>
    <row r="529" spans="1:11" x14ac:dyDescent="0.2">
      <c r="A529" s="537"/>
      <c r="B529" s="99"/>
      <c r="C529" s="242"/>
      <c r="D529" s="570"/>
      <c r="E529" s="570"/>
      <c r="F529" s="77"/>
    </row>
    <row r="530" spans="1:11" x14ac:dyDescent="0.2">
      <c r="A530" s="537">
        <f>A515+1</f>
        <v>22</v>
      </c>
      <c r="B530" s="221" t="s">
        <v>443</v>
      </c>
      <c r="C530" s="242"/>
      <c r="D530" s="244"/>
      <c r="E530" s="244"/>
      <c r="F530" s="107" t="s">
        <v>34</v>
      </c>
    </row>
    <row r="531" spans="1:11" x14ac:dyDescent="0.2">
      <c r="A531" s="537"/>
      <c r="B531" s="221"/>
      <c r="C531" s="242"/>
      <c r="D531" s="244"/>
      <c r="E531" s="244"/>
    </row>
    <row r="532" spans="1:11" x14ac:dyDescent="0.2">
      <c r="A532" s="537"/>
      <c r="B532" s="99" t="s">
        <v>283</v>
      </c>
      <c r="C532" s="242"/>
      <c r="D532" s="244">
        <v>-3700003.1585260103</v>
      </c>
      <c r="E532" s="244">
        <v>-28347941.942758307</v>
      </c>
      <c r="G532" s="106"/>
      <c r="H532" s="106"/>
      <c r="I532" s="106"/>
      <c r="J532" s="106"/>
      <c r="K532" s="106"/>
    </row>
    <row r="533" spans="1:11" x14ac:dyDescent="0.2">
      <c r="A533" s="537"/>
      <c r="B533" s="99" t="s">
        <v>284</v>
      </c>
      <c r="C533" s="242"/>
      <c r="D533" s="244"/>
      <c r="E533" s="244"/>
      <c r="G533" s="106"/>
      <c r="H533" s="106"/>
      <c r="I533" s="106"/>
      <c r="J533" s="106"/>
      <c r="K533" s="106"/>
    </row>
    <row r="534" spans="1:11" x14ac:dyDescent="0.2">
      <c r="A534" s="537"/>
      <c r="B534" s="99" t="s">
        <v>11</v>
      </c>
      <c r="C534" s="242"/>
      <c r="D534" s="244">
        <v>2308778.2213492608</v>
      </c>
      <c r="E534" s="244">
        <v>2785312.0827583056</v>
      </c>
      <c r="G534" s="106"/>
      <c r="H534" s="106"/>
      <c r="I534" s="106"/>
      <c r="J534" s="106"/>
      <c r="K534" s="106"/>
    </row>
    <row r="535" spans="1:11" x14ac:dyDescent="0.2">
      <c r="A535" s="537"/>
      <c r="B535" s="99" t="s">
        <v>84</v>
      </c>
      <c r="C535" s="242"/>
      <c r="D535" s="244">
        <v>-74033.5</v>
      </c>
      <c r="E535" s="244">
        <v>21966</v>
      </c>
      <c r="G535" s="106"/>
      <c r="H535" s="106"/>
      <c r="I535" s="106"/>
      <c r="J535" s="106"/>
      <c r="K535" s="106"/>
    </row>
    <row r="536" spans="1:11" x14ac:dyDescent="0.2">
      <c r="A536" s="537"/>
      <c r="B536" s="99" t="s">
        <v>709</v>
      </c>
      <c r="C536" s="242"/>
      <c r="D536" s="244">
        <v>257000</v>
      </c>
      <c r="E536" s="244">
        <v>224001</v>
      </c>
      <c r="G536" s="106"/>
      <c r="H536" s="106"/>
      <c r="I536" s="106"/>
      <c r="J536" s="106"/>
      <c r="K536" s="106"/>
    </row>
    <row r="537" spans="1:11" x14ac:dyDescent="0.2">
      <c r="A537" s="537"/>
      <c r="B537" s="99" t="s">
        <v>708</v>
      </c>
      <c r="C537" s="242"/>
      <c r="D537" s="244">
        <v>186989.06630015845</v>
      </c>
      <c r="E537" s="244">
        <v>10777736</v>
      </c>
    </row>
    <row r="538" spans="1:11" x14ac:dyDescent="0.2">
      <c r="A538" s="537"/>
      <c r="B538" s="99" t="s">
        <v>124</v>
      </c>
      <c r="C538" s="242"/>
      <c r="D538" s="244">
        <v>0</v>
      </c>
      <c r="E538" s="244">
        <v>0</v>
      </c>
    </row>
    <row r="539" spans="1:11" x14ac:dyDescent="0.2">
      <c r="A539" s="537"/>
      <c r="B539" s="99" t="s">
        <v>710</v>
      </c>
      <c r="C539" s="242"/>
      <c r="D539" s="232">
        <v>0</v>
      </c>
      <c r="E539" s="232">
        <v>0</v>
      </c>
    </row>
    <row r="540" spans="1:11" x14ac:dyDescent="0.2">
      <c r="A540" s="537"/>
      <c r="B540" s="221" t="s">
        <v>285</v>
      </c>
      <c r="C540" s="242"/>
      <c r="D540" s="574">
        <v>-1021269</v>
      </c>
      <c r="E540" s="574">
        <v>-14538927</v>
      </c>
    </row>
    <row r="541" spans="1:11" x14ac:dyDescent="0.2">
      <c r="A541" s="537"/>
      <c r="B541" s="221"/>
      <c r="C541" s="242"/>
      <c r="D541" s="244"/>
      <c r="E541" s="244"/>
    </row>
    <row r="542" spans="1:11" x14ac:dyDescent="0.2">
      <c r="A542" s="537"/>
      <c r="B542" s="99" t="s">
        <v>182</v>
      </c>
      <c r="C542" s="242"/>
      <c r="D542" s="244">
        <v>-25288.5</v>
      </c>
      <c r="E542" s="244">
        <v>-87651</v>
      </c>
    </row>
    <row r="543" spans="1:11" x14ac:dyDescent="0.2">
      <c r="A543" s="537"/>
      <c r="B543" s="99" t="s">
        <v>457</v>
      </c>
      <c r="C543" s="242"/>
      <c r="D543" s="244">
        <v>1241098</v>
      </c>
      <c r="E543" s="244">
        <v>10526610</v>
      </c>
      <c r="G543" s="108"/>
    </row>
    <row r="544" spans="1:11" x14ac:dyDescent="0.2">
      <c r="A544" s="537"/>
      <c r="B544" s="99" t="s">
        <v>712</v>
      </c>
      <c r="C544" s="242"/>
      <c r="D544" s="244">
        <v>-292553.87000000011</v>
      </c>
      <c r="E544" s="244">
        <v>468848</v>
      </c>
    </row>
    <row r="545" spans="1:7" x14ac:dyDescent="0.2">
      <c r="A545" s="537"/>
      <c r="B545" s="99" t="s">
        <v>253</v>
      </c>
      <c r="C545" s="242"/>
      <c r="D545" s="244">
        <v>-691129.41000000015</v>
      </c>
      <c r="E545" s="244">
        <v>3858538</v>
      </c>
      <c r="G545" s="108"/>
    </row>
    <row r="546" spans="1:7" x14ac:dyDescent="0.2">
      <c r="A546" s="537"/>
      <c r="B546" s="99" t="s">
        <v>711</v>
      </c>
      <c r="C546" s="242"/>
      <c r="D546" s="244">
        <v>-186989.06630015845</v>
      </c>
      <c r="E546" s="244">
        <v>-10777736</v>
      </c>
      <c r="G546" s="108"/>
    </row>
    <row r="547" spans="1:7" x14ac:dyDescent="0.2">
      <c r="A547" s="537"/>
      <c r="B547" s="99" t="s">
        <v>462</v>
      </c>
      <c r="C547" s="242"/>
      <c r="D547" s="244">
        <v>123049.56000000006</v>
      </c>
      <c r="E547" s="244">
        <v>1486582</v>
      </c>
      <c r="G547" s="108"/>
    </row>
    <row r="548" spans="1:7" ht="13.5" thickBot="1" x14ac:dyDescent="0.25">
      <c r="A548" s="537"/>
      <c r="B548" s="221" t="s">
        <v>286</v>
      </c>
      <c r="C548" s="242"/>
      <c r="D548" s="153">
        <v>-853082</v>
      </c>
      <c r="E548" s="153">
        <v>-9063736</v>
      </c>
      <c r="G548" s="271"/>
    </row>
    <row r="549" spans="1:7" ht="13.5" thickTop="1" x14ac:dyDescent="0.2">
      <c r="A549" s="537"/>
      <c r="B549" s="221"/>
      <c r="C549" s="242"/>
      <c r="D549" s="244"/>
      <c r="E549" s="244"/>
    </row>
    <row r="550" spans="1:7" hidden="1" x14ac:dyDescent="0.2">
      <c r="A550" s="537"/>
      <c r="B550" s="221"/>
      <c r="C550" s="242"/>
      <c r="D550" s="570"/>
      <c r="E550" s="570"/>
    </row>
    <row r="551" spans="1:7" hidden="1" x14ac:dyDescent="0.2">
      <c r="A551" s="537"/>
      <c r="B551" s="221" t="s">
        <v>595</v>
      </c>
      <c r="C551" s="242"/>
      <c r="D551" s="244"/>
      <c r="E551" s="244"/>
      <c r="F551" s="107" t="s">
        <v>389</v>
      </c>
    </row>
    <row r="552" spans="1:7" hidden="1" x14ac:dyDescent="0.2">
      <c r="A552" s="537"/>
      <c r="B552" s="99"/>
      <c r="C552" s="242"/>
      <c r="D552" s="244"/>
      <c r="E552" s="244"/>
    </row>
    <row r="553" spans="1:7" hidden="1" x14ac:dyDescent="0.2">
      <c r="A553" s="537"/>
      <c r="B553" s="279" t="s">
        <v>447</v>
      </c>
      <c r="C553" s="242"/>
      <c r="D553" s="244"/>
      <c r="E553" s="244"/>
    </row>
    <row r="554" spans="1:7" hidden="1" x14ac:dyDescent="0.2">
      <c r="A554" s="537"/>
      <c r="B554" s="99"/>
      <c r="C554" s="242"/>
      <c r="D554" s="244"/>
      <c r="E554" s="244"/>
    </row>
    <row r="555" spans="1:7" hidden="1" x14ac:dyDescent="0.2">
      <c r="A555" s="537"/>
      <c r="B555" s="99" t="s">
        <v>1003</v>
      </c>
      <c r="C555" s="242"/>
      <c r="D555" s="244">
        <v>-45645</v>
      </c>
      <c r="E555" s="244">
        <v>1603</v>
      </c>
    </row>
    <row r="556" spans="1:7" hidden="1" x14ac:dyDescent="0.2">
      <c r="A556" s="537"/>
      <c r="B556" s="99" t="s">
        <v>1004</v>
      </c>
      <c r="C556" s="242"/>
      <c r="D556" s="244">
        <v>1446</v>
      </c>
      <c r="E556" s="244">
        <v>1817465</v>
      </c>
    </row>
    <row r="557" spans="1:7" hidden="1" x14ac:dyDescent="0.2">
      <c r="A557" s="537"/>
      <c r="B557" s="99" t="s">
        <v>1024</v>
      </c>
      <c r="C557" s="242"/>
      <c r="D557" s="244">
        <v>813794</v>
      </c>
      <c r="E557" s="244">
        <v>0</v>
      </c>
    </row>
    <row r="558" spans="1:7" ht="13.5" hidden="1" thickBot="1" x14ac:dyDescent="0.25">
      <c r="A558" s="537"/>
      <c r="B558" s="221" t="s">
        <v>451</v>
      </c>
      <c r="C558" s="242"/>
      <c r="D558" s="153">
        <v>769595</v>
      </c>
      <c r="E558" s="153">
        <v>1819068</v>
      </c>
    </row>
    <row r="559" spans="1:7" ht="13.5" hidden="1" thickTop="1" x14ac:dyDescent="0.2">
      <c r="A559" s="537"/>
      <c r="B559" s="99"/>
      <c r="C559" s="242"/>
      <c r="D559" s="244"/>
      <c r="E559" s="244"/>
    </row>
    <row r="560" spans="1:7" hidden="1" x14ac:dyDescent="0.2">
      <c r="A560" s="537"/>
      <c r="B560" s="99"/>
      <c r="C560" s="242"/>
      <c r="D560" s="570"/>
      <c r="E560" s="570"/>
    </row>
    <row r="561" spans="1:6" hidden="1" x14ac:dyDescent="0.2">
      <c r="A561" s="537">
        <f>A551+1</f>
        <v>1</v>
      </c>
      <c r="B561" s="221" t="s">
        <v>444</v>
      </c>
      <c r="C561" s="242"/>
      <c r="D561" s="244"/>
      <c r="E561" s="244"/>
      <c r="F561" s="107" t="s">
        <v>35</v>
      </c>
    </row>
    <row r="562" spans="1:6" hidden="1" x14ac:dyDescent="0.2">
      <c r="A562" s="537"/>
      <c r="B562" s="99"/>
      <c r="C562" s="242"/>
      <c r="D562" s="244"/>
      <c r="E562" s="244"/>
    </row>
    <row r="563" spans="1:6" hidden="1" x14ac:dyDescent="0.2">
      <c r="A563" s="537"/>
      <c r="B563" s="99" t="s">
        <v>698</v>
      </c>
      <c r="C563" s="592" t="s">
        <v>452</v>
      </c>
      <c r="D563" s="244"/>
      <c r="E563" s="244"/>
    </row>
    <row r="564" spans="1:6" hidden="1" x14ac:dyDescent="0.2">
      <c r="A564" s="537"/>
      <c r="B564" s="99" t="s">
        <v>338</v>
      </c>
      <c r="C564" s="242"/>
      <c r="D564" s="244"/>
      <c r="E564" s="244"/>
    </row>
    <row r="565" spans="1:6" hidden="1" x14ac:dyDescent="0.2">
      <c r="A565" s="537"/>
      <c r="B565" s="99" t="s">
        <v>339</v>
      </c>
      <c r="C565" s="242"/>
      <c r="D565" s="237"/>
      <c r="E565" s="237"/>
    </row>
    <row r="566" spans="1:6" hidden="1" x14ac:dyDescent="0.2">
      <c r="A566" s="537"/>
      <c r="B566" s="99" t="s">
        <v>340</v>
      </c>
      <c r="C566" s="242"/>
      <c r="D566" s="232"/>
      <c r="E566" s="232"/>
    </row>
    <row r="567" spans="1:6" ht="13.5" hidden="1" thickBot="1" x14ac:dyDescent="0.25">
      <c r="A567" s="537"/>
      <c r="B567" s="221" t="s">
        <v>4</v>
      </c>
      <c r="C567" s="242"/>
      <c r="D567" s="256"/>
      <c r="E567" s="256"/>
    </row>
    <row r="568" spans="1:6" hidden="1" x14ac:dyDescent="0.2">
      <c r="A568" s="537"/>
      <c r="B568" s="99"/>
      <c r="C568" s="242"/>
      <c r="D568" s="244"/>
      <c r="E568" s="244"/>
    </row>
    <row r="569" spans="1:6" ht="38.25" hidden="1" x14ac:dyDescent="0.2">
      <c r="A569" s="537"/>
      <c r="B569" s="279" t="s">
        <v>5</v>
      </c>
      <c r="C569" s="242"/>
      <c r="D569" s="244"/>
      <c r="E569" s="244"/>
    </row>
    <row r="570" spans="1:6" hidden="1" x14ac:dyDescent="0.2">
      <c r="A570" s="537"/>
      <c r="B570" s="99"/>
      <c r="C570" s="242"/>
      <c r="D570" s="244"/>
      <c r="E570" s="244"/>
    </row>
    <row r="571" spans="1:6" hidden="1" x14ac:dyDescent="0.2">
      <c r="A571" s="537"/>
      <c r="B571" s="99"/>
      <c r="C571" s="242"/>
      <c r="D571" s="570"/>
      <c r="E571" s="570"/>
    </row>
    <row r="572" spans="1:6" hidden="1" x14ac:dyDescent="0.2">
      <c r="A572" s="537">
        <f>A551+1</f>
        <v>1</v>
      </c>
      <c r="B572" s="221" t="s">
        <v>44</v>
      </c>
      <c r="C572" s="242"/>
      <c r="D572" s="244"/>
      <c r="E572" s="244"/>
      <c r="F572" s="111" t="s">
        <v>18</v>
      </c>
    </row>
    <row r="573" spans="1:6" hidden="1" x14ac:dyDescent="0.2">
      <c r="A573" s="537"/>
      <c r="B573" s="99"/>
      <c r="C573" s="242"/>
      <c r="D573" s="244"/>
      <c r="E573" s="244"/>
      <c r="F573" s="77"/>
    </row>
    <row r="574" spans="1:6" ht="38.25" hidden="1" x14ac:dyDescent="0.2">
      <c r="A574" s="537"/>
      <c r="B574" s="279" t="s">
        <v>45</v>
      </c>
      <c r="C574" s="242"/>
      <c r="D574" s="244"/>
      <c r="E574" s="244"/>
      <c r="F574" s="77"/>
    </row>
    <row r="575" spans="1:6" hidden="1" x14ac:dyDescent="0.2">
      <c r="A575" s="537"/>
      <c r="B575" s="99"/>
      <c r="C575" s="242"/>
      <c r="D575" s="244"/>
      <c r="E575" s="244"/>
      <c r="F575" s="77"/>
    </row>
    <row r="576" spans="1:6" hidden="1" x14ac:dyDescent="0.2">
      <c r="A576" s="537">
        <v>47.1</v>
      </c>
      <c r="B576" s="221" t="s">
        <v>50</v>
      </c>
      <c r="C576" s="242"/>
      <c r="D576" s="244"/>
      <c r="E576" s="244"/>
      <c r="F576" s="77"/>
    </row>
    <row r="577" spans="1:6" hidden="1" x14ac:dyDescent="0.2">
      <c r="A577" s="537"/>
      <c r="B577" s="99"/>
      <c r="C577" s="242"/>
      <c r="D577" s="244"/>
      <c r="E577" s="244"/>
      <c r="F577" s="77"/>
    </row>
    <row r="578" spans="1:6" hidden="1" x14ac:dyDescent="0.2">
      <c r="A578" s="537"/>
      <c r="B578" s="221" t="s">
        <v>322</v>
      </c>
      <c r="C578" s="242"/>
      <c r="D578" s="244"/>
      <c r="E578" s="244"/>
      <c r="F578" s="77"/>
    </row>
    <row r="579" spans="1:6" hidden="1" x14ac:dyDescent="0.2">
      <c r="A579" s="537"/>
      <c r="B579" s="99" t="s">
        <v>323</v>
      </c>
      <c r="C579" s="242"/>
      <c r="D579" s="244"/>
      <c r="E579" s="244"/>
      <c r="F579" s="77"/>
    </row>
    <row r="580" spans="1:6" hidden="1" x14ac:dyDescent="0.2">
      <c r="A580" s="537"/>
      <c r="B580" s="99" t="s">
        <v>324</v>
      </c>
      <c r="C580" s="242"/>
      <c r="D580" s="244"/>
      <c r="E580" s="244"/>
      <c r="F580" s="77"/>
    </row>
    <row r="581" spans="1:6" hidden="1" x14ac:dyDescent="0.2">
      <c r="A581" s="537"/>
      <c r="B581" s="99" t="s">
        <v>325</v>
      </c>
      <c r="C581" s="242"/>
      <c r="D581" s="244"/>
      <c r="E581" s="244"/>
      <c r="F581" s="77"/>
    </row>
    <row r="582" spans="1:6" hidden="1" x14ac:dyDescent="0.2">
      <c r="A582" s="537"/>
      <c r="B582" s="99" t="s">
        <v>326</v>
      </c>
      <c r="C582" s="242"/>
      <c r="D582" s="244"/>
      <c r="E582" s="244"/>
      <c r="F582" s="77"/>
    </row>
    <row r="583" spans="1:6" hidden="1" x14ac:dyDescent="0.2">
      <c r="A583" s="537"/>
      <c r="B583" s="221" t="s">
        <v>170</v>
      </c>
      <c r="C583" s="231"/>
      <c r="D583" s="241">
        <v>0</v>
      </c>
      <c r="E583" s="241">
        <v>0</v>
      </c>
      <c r="F583" s="77"/>
    </row>
    <row r="584" spans="1:6" hidden="1" x14ac:dyDescent="0.2">
      <c r="A584" s="537"/>
      <c r="B584" s="99"/>
      <c r="C584" s="242"/>
      <c r="D584" s="244"/>
      <c r="E584" s="244"/>
      <c r="F584" s="77"/>
    </row>
    <row r="585" spans="1:6" hidden="1" x14ac:dyDescent="0.2">
      <c r="A585" s="537"/>
      <c r="B585" s="221" t="s">
        <v>528</v>
      </c>
      <c r="C585" s="242"/>
      <c r="D585" s="244"/>
      <c r="E585" s="244"/>
      <c r="F585" s="77"/>
    </row>
    <row r="586" spans="1:6" hidden="1" x14ac:dyDescent="0.2">
      <c r="A586" s="537"/>
      <c r="B586" s="99" t="s">
        <v>105</v>
      </c>
      <c r="C586" s="242"/>
      <c r="D586" s="244"/>
      <c r="E586" s="244"/>
      <c r="F586" s="77"/>
    </row>
    <row r="587" spans="1:6" hidden="1" x14ac:dyDescent="0.2">
      <c r="A587" s="537"/>
      <c r="B587" s="99" t="s">
        <v>327</v>
      </c>
      <c r="C587" s="242"/>
      <c r="D587" s="244"/>
      <c r="E587" s="244"/>
      <c r="F587" s="77"/>
    </row>
    <row r="588" spans="1:6" hidden="1" x14ac:dyDescent="0.2">
      <c r="A588" s="537"/>
      <c r="B588" s="99" t="s">
        <v>328</v>
      </c>
      <c r="C588" s="242"/>
      <c r="D588" s="244"/>
      <c r="E588" s="244"/>
      <c r="F588" s="77"/>
    </row>
    <row r="589" spans="1:6" hidden="1" x14ac:dyDescent="0.2">
      <c r="A589" s="537"/>
      <c r="B589" s="99"/>
      <c r="C589" s="99"/>
      <c r="D589" s="261"/>
      <c r="E589" s="261"/>
    </row>
    <row r="590" spans="1:6" hidden="1" x14ac:dyDescent="0.2">
      <c r="A590" s="537">
        <v>47.2</v>
      </c>
      <c r="B590" s="221" t="s">
        <v>51</v>
      </c>
      <c r="C590" s="99"/>
      <c r="D590" s="261"/>
      <c r="E590" s="261"/>
    </row>
    <row r="591" spans="1:6" hidden="1" x14ac:dyDescent="0.2">
      <c r="A591" s="537"/>
      <c r="B591" s="221"/>
      <c r="C591" s="242"/>
      <c r="D591" s="244"/>
      <c r="E591" s="244"/>
      <c r="F591" s="14"/>
    </row>
    <row r="592" spans="1:6" hidden="1" x14ac:dyDescent="0.2">
      <c r="A592" s="537"/>
      <c r="B592" s="221" t="s">
        <v>329</v>
      </c>
      <c r="C592" s="242"/>
      <c r="D592" s="244"/>
      <c r="E592" s="244"/>
      <c r="F592" s="14"/>
    </row>
    <row r="593" spans="1:6" hidden="1" x14ac:dyDescent="0.2">
      <c r="A593" s="537"/>
      <c r="B593" s="99" t="s">
        <v>330</v>
      </c>
      <c r="C593" s="242"/>
      <c r="D593" s="244"/>
      <c r="E593" s="244"/>
      <c r="F593" s="14"/>
    </row>
    <row r="594" spans="1:6" hidden="1" x14ac:dyDescent="0.2">
      <c r="A594" s="537"/>
      <c r="B594" s="99" t="s">
        <v>395</v>
      </c>
      <c r="C594" s="242"/>
      <c r="D594" s="244"/>
      <c r="E594" s="244"/>
      <c r="F594" s="14"/>
    </row>
    <row r="595" spans="1:6" hidden="1" x14ac:dyDescent="0.2">
      <c r="A595" s="537"/>
      <c r="B595" s="221" t="s">
        <v>334</v>
      </c>
      <c r="C595" s="242"/>
      <c r="D595" s="241">
        <v>0</v>
      </c>
      <c r="E595" s="241">
        <v>0</v>
      </c>
      <c r="F595" s="14"/>
    </row>
    <row r="596" spans="1:6" hidden="1" x14ac:dyDescent="0.2">
      <c r="A596" s="537"/>
      <c r="B596" s="221"/>
      <c r="C596" s="242"/>
      <c r="D596" s="244"/>
      <c r="E596" s="244"/>
      <c r="F596" s="14"/>
    </row>
    <row r="597" spans="1:6" hidden="1" x14ac:dyDescent="0.2">
      <c r="A597" s="537"/>
      <c r="B597" s="221" t="s">
        <v>528</v>
      </c>
      <c r="C597" s="242"/>
      <c r="D597" s="244"/>
      <c r="E597" s="244"/>
      <c r="F597" s="14"/>
    </row>
    <row r="598" spans="1:6" hidden="1" x14ac:dyDescent="0.2">
      <c r="A598" s="537"/>
      <c r="B598" s="99" t="s">
        <v>105</v>
      </c>
      <c r="C598" s="242"/>
      <c r="D598" s="244"/>
      <c r="E598" s="244"/>
      <c r="F598" s="14"/>
    </row>
    <row r="599" spans="1:6" hidden="1" x14ac:dyDescent="0.2">
      <c r="A599" s="537"/>
      <c r="B599" s="99"/>
      <c r="C599" s="242"/>
      <c r="D599" s="244"/>
      <c r="E599" s="244"/>
      <c r="F599" s="14"/>
    </row>
    <row r="600" spans="1:6" hidden="1" x14ac:dyDescent="0.2">
      <c r="A600" s="537">
        <v>47.3</v>
      </c>
      <c r="B600" s="221" t="s">
        <v>52</v>
      </c>
      <c r="C600" s="242"/>
      <c r="D600" s="244"/>
      <c r="E600" s="244"/>
      <c r="F600" s="14"/>
    </row>
    <row r="601" spans="1:6" hidden="1" x14ac:dyDescent="0.2">
      <c r="A601" s="537"/>
      <c r="B601" s="221"/>
      <c r="C601" s="242"/>
      <c r="D601" s="244"/>
      <c r="E601" s="244"/>
      <c r="F601" s="14"/>
    </row>
    <row r="602" spans="1:6" hidden="1" x14ac:dyDescent="0.2">
      <c r="A602" s="537"/>
      <c r="B602" s="221" t="s">
        <v>329</v>
      </c>
      <c r="C602" s="242"/>
      <c r="D602" s="244"/>
      <c r="E602" s="244"/>
      <c r="F602" s="14"/>
    </row>
    <row r="603" spans="1:6" hidden="1" x14ac:dyDescent="0.2">
      <c r="A603" s="537"/>
      <c r="B603" s="221" t="s">
        <v>528</v>
      </c>
      <c r="C603" s="242"/>
      <c r="D603" s="244"/>
      <c r="E603" s="244"/>
      <c r="F603" s="14"/>
    </row>
    <row r="604" spans="1:6" hidden="1" x14ac:dyDescent="0.2">
      <c r="A604" s="537"/>
      <c r="B604" s="99" t="s">
        <v>105</v>
      </c>
      <c r="C604" s="242"/>
      <c r="D604" s="244"/>
      <c r="E604" s="244"/>
      <c r="F604" s="14"/>
    </row>
    <row r="605" spans="1:6" hidden="1" x14ac:dyDescent="0.2">
      <c r="A605" s="537"/>
      <c r="B605" s="99" t="s">
        <v>547</v>
      </c>
      <c r="C605" s="242"/>
      <c r="D605" s="244"/>
      <c r="E605" s="244"/>
      <c r="F605" s="14"/>
    </row>
    <row r="606" spans="1:6" ht="13.5" hidden="1" thickBot="1" x14ac:dyDescent="0.25">
      <c r="A606" s="537"/>
      <c r="B606" s="221" t="s">
        <v>334</v>
      </c>
      <c r="C606" s="242"/>
      <c r="D606" s="153">
        <v>0</v>
      </c>
      <c r="E606" s="153">
        <v>0</v>
      </c>
      <c r="F606" s="14"/>
    </row>
    <row r="607" spans="1:6" ht="13.5" hidden="1" thickTop="1" x14ac:dyDescent="0.2">
      <c r="A607" s="537"/>
      <c r="B607" s="99"/>
      <c r="C607" s="242"/>
      <c r="D607" s="244"/>
      <c r="E607" s="244"/>
      <c r="F607" s="14"/>
    </row>
    <row r="608" spans="1:6" hidden="1" x14ac:dyDescent="0.2">
      <c r="A608" s="537">
        <v>47.4</v>
      </c>
      <c r="B608" s="221" t="s">
        <v>512</v>
      </c>
      <c r="C608" s="242"/>
      <c r="D608" s="244"/>
      <c r="E608" s="244"/>
      <c r="F608" s="14"/>
    </row>
    <row r="609" spans="1:6" hidden="1" x14ac:dyDescent="0.2">
      <c r="A609" s="537"/>
      <c r="B609" s="221"/>
      <c r="C609" s="242"/>
      <c r="D609" s="244"/>
      <c r="E609" s="244"/>
      <c r="F609" s="14"/>
    </row>
    <row r="610" spans="1:6" hidden="1" x14ac:dyDescent="0.2">
      <c r="A610" s="537"/>
      <c r="B610" s="221" t="s">
        <v>133</v>
      </c>
      <c r="C610" s="242"/>
      <c r="D610" s="244"/>
      <c r="E610" s="244"/>
      <c r="F610" s="14"/>
    </row>
    <row r="611" spans="1:6" hidden="1" x14ac:dyDescent="0.2">
      <c r="A611" s="537"/>
      <c r="B611" s="221" t="s">
        <v>528</v>
      </c>
      <c r="C611" s="242"/>
      <c r="D611" s="244"/>
      <c r="E611" s="244"/>
      <c r="F611" s="14"/>
    </row>
    <row r="612" spans="1:6" hidden="1" x14ac:dyDescent="0.2">
      <c r="A612" s="537"/>
      <c r="B612" s="99" t="s">
        <v>105</v>
      </c>
      <c r="C612" s="242"/>
      <c r="D612" s="244"/>
      <c r="E612" s="244"/>
      <c r="F612" s="14"/>
    </row>
    <row r="613" spans="1:6" hidden="1" x14ac:dyDescent="0.2">
      <c r="A613" s="537"/>
      <c r="B613" s="99" t="s">
        <v>134</v>
      </c>
      <c r="C613" s="242"/>
      <c r="D613" s="244"/>
      <c r="E613" s="244"/>
      <c r="F613" s="14"/>
    </row>
    <row r="614" spans="1:6" ht="13.5" hidden="1" thickBot="1" x14ac:dyDescent="0.25">
      <c r="A614" s="537"/>
      <c r="B614" s="221" t="s">
        <v>334</v>
      </c>
      <c r="C614" s="242"/>
      <c r="D614" s="153">
        <v>0</v>
      </c>
      <c r="E614" s="153">
        <v>0</v>
      </c>
      <c r="F614" s="14"/>
    </row>
    <row r="615" spans="1:6" ht="13.5" hidden="1" thickTop="1" x14ac:dyDescent="0.2">
      <c r="A615" s="537"/>
      <c r="B615" s="99"/>
      <c r="C615" s="242"/>
      <c r="D615" s="244"/>
      <c r="E615" s="244"/>
      <c r="F615" s="14"/>
    </row>
    <row r="616" spans="1:6" hidden="1" x14ac:dyDescent="0.2">
      <c r="A616" s="537">
        <v>47.5</v>
      </c>
      <c r="B616" s="221" t="s">
        <v>239</v>
      </c>
      <c r="C616" s="242"/>
      <c r="D616" s="244"/>
      <c r="E616" s="244"/>
      <c r="F616" s="14"/>
    </row>
    <row r="617" spans="1:6" hidden="1" x14ac:dyDescent="0.2">
      <c r="A617" s="537"/>
      <c r="B617" s="221"/>
      <c r="C617" s="242"/>
      <c r="D617" s="244"/>
      <c r="E617" s="244"/>
      <c r="F617" s="14"/>
    </row>
    <row r="618" spans="1:6" hidden="1" x14ac:dyDescent="0.2">
      <c r="A618" s="537"/>
      <c r="B618" s="221" t="s">
        <v>329</v>
      </c>
      <c r="C618" s="242"/>
      <c r="D618" s="244"/>
      <c r="E618" s="244"/>
      <c r="F618" s="14"/>
    </row>
    <row r="619" spans="1:6" hidden="1" x14ac:dyDescent="0.2">
      <c r="A619" s="537"/>
      <c r="B619" s="221" t="s">
        <v>528</v>
      </c>
      <c r="C619" s="242"/>
      <c r="D619" s="244"/>
      <c r="E619" s="244"/>
      <c r="F619" s="14"/>
    </row>
    <row r="620" spans="1:6" ht="25.5" hidden="1" x14ac:dyDescent="0.2">
      <c r="A620" s="537"/>
      <c r="B620" s="279" t="s">
        <v>113</v>
      </c>
      <c r="C620" s="242"/>
      <c r="D620" s="244"/>
      <c r="E620" s="244"/>
      <c r="F620" s="14"/>
    </row>
    <row r="621" spans="1:6" ht="13.5" hidden="1" thickBot="1" x14ac:dyDescent="0.25">
      <c r="A621" s="537"/>
      <c r="B621" s="221" t="s">
        <v>334</v>
      </c>
      <c r="C621" s="242"/>
      <c r="D621" s="153">
        <v>0</v>
      </c>
      <c r="E621" s="153">
        <v>0</v>
      </c>
      <c r="F621" s="14"/>
    </row>
    <row r="622" spans="1:6" ht="13.5" hidden="1" thickTop="1" x14ac:dyDescent="0.2">
      <c r="A622" s="537"/>
      <c r="B622" s="99"/>
      <c r="C622" s="242"/>
      <c r="D622" s="244"/>
      <c r="E622" s="244"/>
      <c r="F622" s="14"/>
    </row>
    <row r="623" spans="1:6" hidden="1" x14ac:dyDescent="0.2">
      <c r="A623" s="537">
        <v>47.6</v>
      </c>
      <c r="B623" s="221" t="s">
        <v>501</v>
      </c>
      <c r="C623" s="242"/>
      <c r="D623" s="244"/>
      <c r="E623" s="244"/>
      <c r="F623" s="14"/>
    </row>
    <row r="624" spans="1:6" hidden="1" x14ac:dyDescent="0.2">
      <c r="A624" s="537"/>
      <c r="B624" s="221"/>
      <c r="C624" s="242"/>
      <c r="D624" s="244"/>
      <c r="E624" s="244"/>
      <c r="F624" s="14"/>
    </row>
    <row r="625" spans="1:6" hidden="1" x14ac:dyDescent="0.2">
      <c r="A625" s="537"/>
      <c r="B625" s="221" t="s">
        <v>133</v>
      </c>
      <c r="C625" s="242"/>
      <c r="D625" s="244"/>
      <c r="E625" s="244"/>
      <c r="F625" s="14"/>
    </row>
    <row r="626" spans="1:6" hidden="1" x14ac:dyDescent="0.2">
      <c r="A626" s="537"/>
      <c r="B626" s="221" t="s">
        <v>528</v>
      </c>
      <c r="C626" s="242"/>
      <c r="D626" s="244"/>
      <c r="E626" s="244"/>
      <c r="F626" s="14"/>
    </row>
    <row r="627" spans="1:6" hidden="1" x14ac:dyDescent="0.2">
      <c r="A627" s="537"/>
      <c r="B627" s="99" t="s">
        <v>135</v>
      </c>
      <c r="C627" s="242"/>
      <c r="D627" s="244"/>
      <c r="E627" s="244"/>
      <c r="F627" s="14"/>
    </row>
    <row r="628" spans="1:6" hidden="1" x14ac:dyDescent="0.2">
      <c r="A628" s="537"/>
      <c r="B628" s="99" t="s">
        <v>136</v>
      </c>
      <c r="C628" s="242"/>
      <c r="D628" s="244"/>
      <c r="E628" s="244"/>
      <c r="F628" s="14"/>
    </row>
    <row r="629" spans="1:6" hidden="1" x14ac:dyDescent="0.2">
      <c r="A629" s="537"/>
      <c r="B629" s="99" t="s">
        <v>137</v>
      </c>
      <c r="C629" s="242"/>
      <c r="D629" s="244"/>
      <c r="E629" s="244"/>
      <c r="F629" s="14"/>
    </row>
    <row r="630" spans="1:6" hidden="1" x14ac:dyDescent="0.2">
      <c r="A630" s="537"/>
      <c r="B630" s="99" t="s">
        <v>138</v>
      </c>
      <c r="C630" s="242"/>
      <c r="D630" s="244"/>
      <c r="E630" s="244"/>
      <c r="F630" s="14"/>
    </row>
    <row r="631" spans="1:6" ht="13.5" hidden="1" thickBot="1" x14ac:dyDescent="0.25">
      <c r="A631" s="537"/>
      <c r="B631" s="221" t="s">
        <v>112</v>
      </c>
      <c r="C631" s="242"/>
      <c r="D631" s="256">
        <v>0</v>
      </c>
      <c r="E631" s="256"/>
      <c r="F631" s="14"/>
    </row>
    <row r="632" spans="1:6" ht="13.5" hidden="1" thickTop="1" x14ac:dyDescent="0.2">
      <c r="A632" s="537"/>
      <c r="B632" s="99"/>
      <c r="C632" s="242"/>
      <c r="D632" s="244"/>
      <c r="E632" s="244"/>
      <c r="F632" s="14"/>
    </row>
    <row r="633" spans="1:6" hidden="1" x14ac:dyDescent="0.2">
      <c r="A633" s="537">
        <v>47.7</v>
      </c>
      <c r="B633" s="221" t="s">
        <v>53</v>
      </c>
      <c r="C633" s="242"/>
      <c r="D633" s="244"/>
      <c r="E633" s="244"/>
      <c r="F633" s="14"/>
    </row>
    <row r="634" spans="1:6" hidden="1" x14ac:dyDescent="0.2">
      <c r="A634" s="537"/>
      <c r="B634" s="221"/>
      <c r="C634" s="242"/>
      <c r="D634" s="244"/>
      <c r="E634" s="244"/>
      <c r="F634" s="14"/>
    </row>
    <row r="635" spans="1:6" hidden="1" x14ac:dyDescent="0.2">
      <c r="A635" s="537"/>
      <c r="B635" s="221" t="s">
        <v>528</v>
      </c>
      <c r="C635" s="242"/>
      <c r="D635" s="244"/>
      <c r="E635" s="244"/>
      <c r="F635" s="14"/>
    </row>
    <row r="636" spans="1:6" hidden="1" x14ac:dyDescent="0.2">
      <c r="A636" s="537"/>
      <c r="B636" s="99" t="s">
        <v>106</v>
      </c>
      <c r="C636" s="242"/>
      <c r="D636" s="244"/>
      <c r="E636" s="244"/>
      <c r="F636" s="14"/>
    </row>
    <row r="637" spans="1:6" hidden="1" x14ac:dyDescent="0.2">
      <c r="A637" s="537"/>
      <c r="B637" s="99" t="s">
        <v>107</v>
      </c>
      <c r="C637" s="242"/>
      <c r="D637" s="244"/>
      <c r="E637" s="244"/>
      <c r="F637" s="14"/>
    </row>
    <row r="638" spans="1:6" hidden="1" x14ac:dyDescent="0.2">
      <c r="A638" s="537"/>
      <c r="B638" s="99" t="s">
        <v>108</v>
      </c>
      <c r="C638" s="242"/>
      <c r="D638" s="244"/>
      <c r="E638" s="244"/>
      <c r="F638" s="14"/>
    </row>
    <row r="639" spans="1:6" hidden="1" x14ac:dyDescent="0.2">
      <c r="A639" s="537"/>
      <c r="B639" s="99" t="s">
        <v>109</v>
      </c>
      <c r="C639" s="242"/>
      <c r="D639" s="244"/>
      <c r="E639" s="244"/>
    </row>
    <row r="640" spans="1:6" hidden="1" x14ac:dyDescent="0.2">
      <c r="A640" s="537"/>
      <c r="B640" s="279" t="s">
        <v>110</v>
      </c>
      <c r="C640" s="242"/>
      <c r="D640" s="244"/>
      <c r="E640" s="244"/>
    </row>
    <row r="641" spans="1:6" hidden="1" x14ac:dyDescent="0.2">
      <c r="A641" s="537"/>
      <c r="B641" s="99" t="s">
        <v>111</v>
      </c>
      <c r="C641" s="242"/>
      <c r="D641" s="244"/>
      <c r="E641" s="244"/>
    </row>
    <row r="642" spans="1:6" ht="13.5" hidden="1" thickBot="1" x14ac:dyDescent="0.25">
      <c r="A642" s="537"/>
      <c r="B642" s="221" t="s">
        <v>334</v>
      </c>
      <c r="C642" s="242"/>
      <c r="D642" s="153">
        <v>0</v>
      </c>
      <c r="E642" s="153">
        <v>0</v>
      </c>
    </row>
    <row r="643" spans="1:6" ht="13.5" hidden="1" thickTop="1" x14ac:dyDescent="0.2">
      <c r="A643" s="537"/>
      <c r="B643" s="221"/>
      <c r="C643" s="242"/>
      <c r="D643" s="570"/>
      <c r="E643" s="570"/>
    </row>
    <row r="644" spans="1:6" hidden="1" x14ac:dyDescent="0.2">
      <c r="A644" s="537"/>
      <c r="B644" s="221"/>
      <c r="C644" s="242"/>
      <c r="D644" s="570"/>
      <c r="E644" s="570"/>
    </row>
    <row r="645" spans="1:6" hidden="1" x14ac:dyDescent="0.2">
      <c r="A645" s="537">
        <f>A572+1</f>
        <v>2</v>
      </c>
      <c r="B645" s="221" t="s">
        <v>6</v>
      </c>
      <c r="C645" s="242"/>
      <c r="D645" s="244"/>
      <c r="E645" s="244"/>
      <c r="F645" s="111" t="s">
        <v>18</v>
      </c>
    </row>
    <row r="646" spans="1:6" hidden="1" x14ac:dyDescent="0.2">
      <c r="A646" s="537"/>
      <c r="B646" s="221"/>
      <c r="C646" s="242"/>
      <c r="D646" s="244"/>
      <c r="E646" s="244"/>
    </row>
    <row r="647" spans="1:6" ht="25.5" hidden="1" x14ac:dyDescent="0.2">
      <c r="A647" s="537"/>
      <c r="B647" s="269" t="s">
        <v>614</v>
      </c>
      <c r="C647" s="242"/>
      <c r="D647" s="244"/>
      <c r="E647" s="244"/>
    </row>
    <row r="648" spans="1:6" hidden="1" x14ac:dyDescent="0.2">
      <c r="A648" s="537"/>
      <c r="B648" s="99"/>
      <c r="C648" s="242"/>
      <c r="D648" s="244"/>
      <c r="E648" s="244"/>
    </row>
    <row r="649" spans="1:6" hidden="1" x14ac:dyDescent="0.2">
      <c r="A649" s="537"/>
      <c r="B649" s="99" t="s">
        <v>139</v>
      </c>
      <c r="C649" s="242"/>
      <c r="D649" s="244"/>
      <c r="E649" s="244"/>
    </row>
    <row r="650" spans="1:6" hidden="1" x14ac:dyDescent="0.2">
      <c r="A650" s="537"/>
      <c r="B650" s="99"/>
      <c r="C650" s="242"/>
      <c r="D650" s="244"/>
      <c r="E650" s="244"/>
    </row>
    <row r="651" spans="1:6" hidden="1" x14ac:dyDescent="0.2">
      <c r="A651" s="537"/>
      <c r="B651" s="279"/>
      <c r="C651" s="242"/>
      <c r="D651" s="244"/>
      <c r="E651" s="244"/>
    </row>
    <row r="652" spans="1:6" hidden="1" x14ac:dyDescent="0.2">
      <c r="A652" s="537"/>
      <c r="B652" s="99" t="s">
        <v>281</v>
      </c>
      <c r="C652" s="242"/>
      <c r="D652" s="244"/>
      <c r="E652" s="244"/>
    </row>
    <row r="653" spans="1:6" ht="13.5" hidden="1" thickBot="1" x14ac:dyDescent="0.25">
      <c r="A653" s="537"/>
      <c r="B653" s="99" t="s">
        <v>282</v>
      </c>
      <c r="C653" s="242"/>
      <c r="D653" s="256">
        <v>0</v>
      </c>
      <c r="E653" s="256">
        <v>0</v>
      </c>
    </row>
    <row r="654" spans="1:6" ht="13.5" hidden="1" thickTop="1" x14ac:dyDescent="0.2">
      <c r="A654" s="537"/>
      <c r="B654" s="99"/>
      <c r="C654" s="242"/>
      <c r="D654" s="237"/>
      <c r="E654" s="237"/>
    </row>
    <row r="655" spans="1:6" hidden="1" x14ac:dyDescent="0.2">
      <c r="A655" s="537"/>
      <c r="B655" s="99" t="s">
        <v>612</v>
      </c>
      <c r="C655" s="99"/>
      <c r="D655" s="244"/>
      <c r="E655" s="244"/>
      <c r="F655" s="113">
        <f>SUM(D655:E655)</f>
        <v>0</v>
      </c>
    </row>
    <row r="656" spans="1:6" hidden="1" x14ac:dyDescent="0.2">
      <c r="A656" s="537"/>
      <c r="B656" s="99" t="s">
        <v>615</v>
      </c>
      <c r="C656" s="99"/>
      <c r="D656" s="244"/>
      <c r="E656" s="244"/>
      <c r="F656" s="114">
        <f>SUM(D656:E656)</f>
        <v>0</v>
      </c>
    </row>
    <row r="657" spans="1:6" hidden="1" x14ac:dyDescent="0.2">
      <c r="A657" s="537"/>
      <c r="B657" s="99" t="s">
        <v>617</v>
      </c>
      <c r="C657" s="99"/>
      <c r="D657" s="244"/>
      <c r="E657" s="244"/>
      <c r="F657" s="115">
        <f>SUM(D657:E657)</f>
        <v>0</v>
      </c>
    </row>
    <row r="658" spans="1:6" hidden="1" x14ac:dyDescent="0.2">
      <c r="A658" s="537"/>
      <c r="B658" s="99" t="s">
        <v>616</v>
      </c>
      <c r="C658" s="99"/>
      <c r="D658" s="244"/>
      <c r="E658" s="244"/>
      <c r="F658" s="116">
        <f>SUM(D658:E658)</f>
        <v>0</v>
      </c>
    </row>
    <row r="659" spans="1:6" hidden="1" x14ac:dyDescent="0.2">
      <c r="A659" s="537"/>
      <c r="B659" s="99" t="s">
        <v>597</v>
      </c>
      <c r="C659" s="99"/>
      <c r="D659" s="244"/>
      <c r="E659" s="244"/>
      <c r="F659" s="116">
        <f>SUM(D659:E659)</f>
        <v>0</v>
      </c>
    </row>
    <row r="660" spans="1:6" ht="13.5" hidden="1" thickBot="1" x14ac:dyDescent="0.25">
      <c r="A660" s="537"/>
      <c r="B660" s="99" t="s">
        <v>426</v>
      </c>
      <c r="C660" s="242"/>
      <c r="D660" s="256">
        <v>0</v>
      </c>
      <c r="E660" s="256">
        <v>0</v>
      </c>
    </row>
    <row r="661" spans="1:6" ht="14.25" hidden="1" thickTop="1" thickBot="1" x14ac:dyDescent="0.25">
      <c r="A661" s="537"/>
      <c r="B661" s="99"/>
      <c r="C661" s="242"/>
      <c r="D661" s="256"/>
      <c r="E661" s="256"/>
    </row>
    <row r="662" spans="1:6" ht="14.25" hidden="1" thickTop="1" thickBot="1" x14ac:dyDescent="0.25">
      <c r="A662" s="537"/>
      <c r="B662" s="99" t="s">
        <v>427</v>
      </c>
      <c r="C662" s="242"/>
      <c r="D662" s="256">
        <v>0</v>
      </c>
      <c r="E662" s="256">
        <v>0</v>
      </c>
    </row>
    <row r="663" spans="1:6" ht="13.5" hidden="1" thickTop="1" x14ac:dyDescent="0.2">
      <c r="A663" s="537"/>
      <c r="B663" s="99"/>
      <c r="C663" s="242"/>
      <c r="D663" s="244"/>
      <c r="E663" s="244"/>
    </row>
    <row r="664" spans="1:6" hidden="1" x14ac:dyDescent="0.2">
      <c r="A664" s="537"/>
      <c r="B664" s="221"/>
      <c r="C664" s="242"/>
      <c r="D664" s="244"/>
      <c r="E664" s="244"/>
    </row>
    <row r="665" spans="1:6" hidden="1" x14ac:dyDescent="0.2">
      <c r="A665" s="537">
        <f>A645+1</f>
        <v>3</v>
      </c>
      <c r="B665" s="221" t="s">
        <v>548</v>
      </c>
      <c r="C665" s="242"/>
      <c r="D665" s="244"/>
      <c r="E665" s="244"/>
      <c r="F665" s="111" t="s">
        <v>18</v>
      </c>
    </row>
    <row r="666" spans="1:6" hidden="1" x14ac:dyDescent="0.2">
      <c r="A666" s="537"/>
      <c r="B666" s="221"/>
      <c r="C666" s="242"/>
      <c r="D666" s="244"/>
      <c r="E666" s="244"/>
    </row>
    <row r="667" spans="1:6" ht="38.25" hidden="1" x14ac:dyDescent="0.2">
      <c r="A667" s="537"/>
      <c r="B667" s="279" t="s">
        <v>549</v>
      </c>
      <c r="C667" s="242"/>
      <c r="D667" s="244"/>
      <c r="E667" s="244"/>
    </row>
    <row r="668" spans="1:6" hidden="1" x14ac:dyDescent="0.2">
      <c r="A668" s="537"/>
      <c r="B668" s="279" t="s">
        <v>485</v>
      </c>
      <c r="C668" s="242"/>
      <c r="D668" s="244"/>
      <c r="E668" s="244"/>
    </row>
    <row r="669" spans="1:6" hidden="1" x14ac:dyDescent="0.2">
      <c r="A669" s="537"/>
      <c r="B669" s="99"/>
      <c r="C669" s="242"/>
      <c r="D669" s="570"/>
      <c r="E669" s="570"/>
    </row>
    <row r="670" spans="1:6" hidden="1" x14ac:dyDescent="0.2">
      <c r="A670" s="537"/>
      <c r="B670" s="99"/>
      <c r="C670" s="242"/>
      <c r="D670" s="570"/>
      <c r="E670" s="570"/>
    </row>
    <row r="671" spans="1:6" hidden="1" x14ac:dyDescent="0.2">
      <c r="A671" s="537"/>
      <c r="B671" s="99"/>
      <c r="C671" s="242"/>
      <c r="D671" s="570"/>
      <c r="E671" s="570"/>
    </row>
    <row r="672" spans="1:6" hidden="1" x14ac:dyDescent="0.2">
      <c r="A672" s="537"/>
      <c r="B672" s="99"/>
      <c r="C672" s="242"/>
      <c r="D672" s="570"/>
      <c r="E672" s="570"/>
    </row>
    <row r="673" spans="1:6" hidden="1" x14ac:dyDescent="0.2">
      <c r="A673" s="537"/>
      <c r="B673" s="99"/>
      <c r="C673" s="242"/>
      <c r="D673" s="570"/>
      <c r="E673" s="570"/>
    </row>
    <row r="674" spans="1:6" hidden="1" x14ac:dyDescent="0.2">
      <c r="A674" s="537"/>
      <c r="B674" s="99"/>
      <c r="C674" s="242"/>
      <c r="D674" s="570"/>
      <c r="E674" s="570"/>
    </row>
    <row r="675" spans="1:6" ht="25.5" x14ac:dyDescent="0.2">
      <c r="A675" s="537">
        <v>23</v>
      </c>
      <c r="B675" s="226" t="s">
        <v>7</v>
      </c>
      <c r="C675" s="242"/>
      <c r="D675" s="244"/>
      <c r="E675" s="244"/>
      <c r="F675" s="109" t="s">
        <v>21</v>
      </c>
    </row>
    <row r="676" spans="1:6" x14ac:dyDescent="0.2">
      <c r="A676" s="537"/>
      <c r="B676" s="99"/>
      <c r="C676" s="242"/>
      <c r="D676" s="244"/>
      <c r="E676" s="244"/>
    </row>
    <row r="677" spans="1:6" x14ac:dyDescent="0.2">
      <c r="A677" s="537">
        <f>A675+0.1</f>
        <v>23.1</v>
      </c>
      <c r="B677" s="221" t="s">
        <v>54</v>
      </c>
      <c r="C677" s="242"/>
      <c r="D677" s="244">
        <v>0</v>
      </c>
      <c r="E677" s="244">
        <v>0</v>
      </c>
    </row>
    <row r="678" spans="1:6" x14ac:dyDescent="0.2">
      <c r="A678" s="537"/>
      <c r="B678" s="245"/>
      <c r="C678" s="242"/>
      <c r="D678" s="244"/>
      <c r="E678" s="244"/>
    </row>
    <row r="679" spans="1:6" x14ac:dyDescent="0.2">
      <c r="A679" s="537"/>
      <c r="B679" s="99" t="s">
        <v>341</v>
      </c>
      <c r="C679" s="242"/>
      <c r="D679" s="244"/>
      <c r="E679" s="244"/>
    </row>
    <row r="680" spans="1:6" x14ac:dyDescent="0.2">
      <c r="A680" s="537"/>
      <c r="B680" s="99"/>
      <c r="C680" s="242"/>
      <c r="D680" s="244"/>
      <c r="E680" s="244"/>
    </row>
    <row r="681" spans="1:6" x14ac:dyDescent="0.2">
      <c r="A681" s="537"/>
      <c r="B681" s="99" t="s">
        <v>342</v>
      </c>
      <c r="C681" s="242"/>
      <c r="D681" s="244">
        <v>11151137</v>
      </c>
      <c r="E681" s="244">
        <v>5483481</v>
      </c>
    </row>
    <row r="682" spans="1:6" x14ac:dyDescent="0.2">
      <c r="A682" s="537"/>
      <c r="B682" s="99" t="s">
        <v>1028</v>
      </c>
      <c r="C682" s="242"/>
      <c r="D682" s="615">
        <v>2377362</v>
      </c>
      <c r="E682" s="244">
        <v>5667656</v>
      </c>
    </row>
    <row r="683" spans="1:6" x14ac:dyDescent="0.2">
      <c r="A683" s="537"/>
      <c r="B683" s="99" t="s">
        <v>343</v>
      </c>
      <c r="C683" s="242"/>
      <c r="D683" s="244">
        <v>0</v>
      </c>
      <c r="E683" s="244">
        <v>0</v>
      </c>
    </row>
    <row r="684" spans="1:6" ht="13.5" thickBot="1" x14ac:dyDescent="0.25">
      <c r="A684" s="537"/>
      <c r="B684" s="99" t="s">
        <v>344</v>
      </c>
      <c r="C684" s="242"/>
      <c r="D684" s="153">
        <v>13528499</v>
      </c>
      <c r="E684" s="153">
        <v>11151137</v>
      </c>
    </row>
    <row r="685" spans="1:6" ht="13.5" thickTop="1" x14ac:dyDescent="0.2">
      <c r="A685" s="537"/>
      <c r="B685" s="99"/>
      <c r="C685" s="242"/>
      <c r="D685" s="244"/>
      <c r="E685" s="244"/>
    </row>
    <row r="686" spans="1:6" x14ac:dyDescent="0.2">
      <c r="A686" s="537"/>
      <c r="B686" s="593" t="s">
        <v>1029</v>
      </c>
      <c r="C686" s="242"/>
      <c r="D686" s="244"/>
      <c r="E686" s="244"/>
    </row>
    <row r="687" spans="1:6" x14ac:dyDescent="0.2">
      <c r="A687" s="537"/>
      <c r="B687" s="593"/>
      <c r="C687" s="242"/>
      <c r="D687" s="244"/>
      <c r="E687" s="244"/>
      <c r="F687" s="14"/>
    </row>
    <row r="688" spans="1:6" x14ac:dyDescent="0.2">
      <c r="A688" s="537"/>
      <c r="B688" s="99"/>
      <c r="C688" s="242"/>
      <c r="D688" s="244"/>
      <c r="E688" s="244"/>
      <c r="F688" s="14"/>
    </row>
    <row r="689" spans="1:6" x14ac:dyDescent="0.2">
      <c r="A689" s="537">
        <f>A677+0.1</f>
        <v>23.200000000000003</v>
      </c>
      <c r="B689" s="221" t="s">
        <v>55</v>
      </c>
      <c r="C689" s="242"/>
      <c r="D689" s="570"/>
      <c r="E689" s="570"/>
      <c r="F689" s="14"/>
    </row>
    <row r="690" spans="1:6" x14ac:dyDescent="0.2">
      <c r="A690" s="537"/>
      <c r="B690" s="99"/>
      <c r="C690" s="242"/>
      <c r="D690" s="570"/>
      <c r="E690" s="570"/>
      <c r="F690" s="14"/>
    </row>
    <row r="691" spans="1:6" x14ac:dyDescent="0.2">
      <c r="A691" s="537"/>
      <c r="B691" s="99" t="s">
        <v>413</v>
      </c>
      <c r="C691" s="242"/>
      <c r="D691" s="244"/>
      <c r="E691" s="244"/>
      <c r="F691" s="14"/>
    </row>
    <row r="692" spans="1:6" x14ac:dyDescent="0.2">
      <c r="A692" s="537"/>
      <c r="B692" s="99"/>
      <c r="C692" s="242"/>
      <c r="D692" s="244"/>
      <c r="E692" s="244"/>
      <c r="F692" s="14"/>
    </row>
    <row r="693" spans="1:6" x14ac:dyDescent="0.2">
      <c r="A693" s="537"/>
      <c r="B693" s="99" t="s">
        <v>414</v>
      </c>
      <c r="C693" s="242"/>
      <c r="D693" s="244">
        <v>133260</v>
      </c>
      <c r="E693" s="244">
        <v>104259</v>
      </c>
      <c r="F693" s="14"/>
    </row>
    <row r="694" spans="1:6" x14ac:dyDescent="0.2">
      <c r="A694" s="537"/>
      <c r="B694" s="99" t="s">
        <v>415</v>
      </c>
      <c r="C694" s="242"/>
      <c r="D694" s="244">
        <v>22329.63</v>
      </c>
      <c r="E694" s="244">
        <v>29001</v>
      </c>
      <c r="F694" s="14"/>
    </row>
    <row r="695" spans="1:6" x14ac:dyDescent="0.2">
      <c r="A695" s="537"/>
      <c r="B695" s="99" t="s">
        <v>343</v>
      </c>
      <c r="C695" s="242"/>
      <c r="D695" s="244">
        <v>0</v>
      </c>
      <c r="E695" s="244">
        <v>0</v>
      </c>
      <c r="F695" s="14"/>
    </row>
    <row r="696" spans="1:6" ht="13.5" thickBot="1" x14ac:dyDescent="0.25">
      <c r="A696" s="537"/>
      <c r="B696" s="99" t="s">
        <v>416</v>
      </c>
      <c r="C696" s="242"/>
      <c r="D696" s="153">
        <v>155589.63</v>
      </c>
      <c r="E696" s="153">
        <v>133260</v>
      </c>
      <c r="F696" s="14"/>
    </row>
    <row r="697" spans="1:6" ht="13.5" thickTop="1" x14ac:dyDescent="0.2">
      <c r="A697" s="537"/>
      <c r="B697" s="99"/>
      <c r="C697" s="242"/>
      <c r="D697" s="244"/>
      <c r="E697" s="244"/>
      <c r="F697" s="14"/>
    </row>
    <row r="698" spans="1:6" x14ac:dyDescent="0.2">
      <c r="A698" s="537"/>
      <c r="B698" s="138" t="s">
        <v>661</v>
      </c>
      <c r="C698" s="242"/>
      <c r="D698" s="244">
        <v>17071</v>
      </c>
      <c r="E698" s="244">
        <v>21828</v>
      </c>
      <c r="F698" s="14"/>
    </row>
    <row r="699" spans="1:6" x14ac:dyDescent="0.2">
      <c r="A699" s="537"/>
      <c r="B699" s="138" t="s">
        <v>1424</v>
      </c>
      <c r="C699" s="242"/>
      <c r="D699" s="244">
        <v>695</v>
      </c>
      <c r="E699" s="244">
        <v>0</v>
      </c>
      <c r="F699" s="14"/>
    </row>
    <row r="700" spans="1:6" x14ac:dyDescent="0.2">
      <c r="A700" s="537"/>
      <c r="B700" s="138" t="s">
        <v>964</v>
      </c>
      <c r="C700" s="242"/>
      <c r="D700" s="244">
        <v>0</v>
      </c>
      <c r="E700" s="244">
        <v>7173</v>
      </c>
      <c r="F700" s="14"/>
    </row>
    <row r="701" spans="1:6" x14ac:dyDescent="0.2">
      <c r="A701" s="537"/>
      <c r="B701" s="138" t="s">
        <v>1425</v>
      </c>
      <c r="C701" s="242"/>
      <c r="D701" s="244">
        <v>4564</v>
      </c>
      <c r="E701" s="244"/>
      <c r="F701" s="14"/>
    </row>
    <row r="702" spans="1:6" ht="13.5" thickBot="1" x14ac:dyDescent="0.25">
      <c r="A702" s="537"/>
      <c r="B702" s="99"/>
      <c r="C702" s="242"/>
      <c r="D702" s="153">
        <v>22330</v>
      </c>
      <c r="E702" s="153">
        <v>29001</v>
      </c>
      <c r="F702" s="14"/>
    </row>
    <row r="703" spans="1:6" ht="13.5" thickTop="1" x14ac:dyDescent="0.2">
      <c r="A703" s="537"/>
      <c r="B703" s="99"/>
      <c r="C703" s="242"/>
      <c r="D703" s="199"/>
      <c r="E703" s="199"/>
      <c r="F703" s="14"/>
    </row>
    <row r="704" spans="1:6" x14ac:dyDescent="0.2">
      <c r="A704" s="537"/>
      <c r="B704" s="593" t="s">
        <v>1029</v>
      </c>
      <c r="C704" s="242"/>
      <c r="D704" s="199"/>
      <c r="E704" s="199"/>
      <c r="F704" s="14"/>
    </row>
    <row r="705" spans="1:6" x14ac:dyDescent="0.2">
      <c r="A705" s="537"/>
      <c r="B705" s="99">
        <v>170</v>
      </c>
      <c r="C705" s="242"/>
      <c r="D705" s="199"/>
      <c r="E705" s="199"/>
      <c r="F705" s="14"/>
    </row>
    <row r="706" spans="1:6" x14ac:dyDescent="0.2">
      <c r="A706" s="537"/>
      <c r="B706" s="99"/>
      <c r="C706" s="242"/>
      <c r="D706" s="199"/>
      <c r="E706" s="199"/>
      <c r="F706" s="14"/>
    </row>
    <row r="707" spans="1:6" x14ac:dyDescent="0.2">
      <c r="A707" s="537">
        <f>A689+0.1</f>
        <v>23.300000000000004</v>
      </c>
      <c r="B707" s="221" t="s">
        <v>384</v>
      </c>
      <c r="C707" s="242"/>
      <c r="D707" s="244"/>
      <c r="E707" s="244"/>
      <c r="F707" s="14"/>
    </row>
    <row r="708" spans="1:6" x14ac:dyDescent="0.2">
      <c r="A708" s="537"/>
      <c r="B708" s="99"/>
      <c r="C708" s="242"/>
      <c r="D708" s="244"/>
      <c r="E708" s="244"/>
      <c r="F708" s="14"/>
    </row>
    <row r="709" spans="1:6" x14ac:dyDescent="0.2">
      <c r="A709" s="537"/>
      <c r="B709" s="99" t="s">
        <v>36</v>
      </c>
      <c r="C709" s="242"/>
      <c r="D709" s="244"/>
      <c r="E709" s="244"/>
      <c r="F709" s="14"/>
    </row>
    <row r="710" spans="1:6" x14ac:dyDescent="0.2">
      <c r="A710" s="537"/>
      <c r="B710" s="99"/>
      <c r="C710" s="242"/>
      <c r="D710" s="244"/>
      <c r="E710" s="244"/>
      <c r="F710" s="14"/>
    </row>
    <row r="711" spans="1:6" x14ac:dyDescent="0.2">
      <c r="A711" s="537"/>
      <c r="B711" s="99" t="s">
        <v>37</v>
      </c>
      <c r="C711" s="242"/>
      <c r="D711" s="244">
        <v>17774097</v>
      </c>
      <c r="E711" s="244">
        <v>12817074</v>
      </c>
      <c r="F711" s="14"/>
    </row>
    <row r="712" spans="1:6" x14ac:dyDescent="0.2">
      <c r="A712" s="537"/>
      <c r="B712" s="99" t="s">
        <v>662</v>
      </c>
      <c r="C712" s="242"/>
      <c r="D712" s="244">
        <v>8364072.5100000007</v>
      </c>
      <c r="E712" s="244">
        <v>4957023</v>
      </c>
      <c r="F712" s="14"/>
    </row>
    <row r="713" spans="1:6" x14ac:dyDescent="0.2">
      <c r="A713" s="537"/>
      <c r="B713" s="99" t="s">
        <v>343</v>
      </c>
      <c r="C713" s="242"/>
      <c r="D713" s="244">
        <v>0</v>
      </c>
      <c r="E713" s="244">
        <v>0</v>
      </c>
      <c r="F713" s="14"/>
    </row>
    <row r="714" spans="1:6" ht="13.5" thickBot="1" x14ac:dyDescent="0.25">
      <c r="A714" s="537"/>
      <c r="B714" s="99"/>
      <c r="C714" s="242"/>
      <c r="D714" s="153">
        <v>26138169.510000002</v>
      </c>
      <c r="E714" s="153">
        <v>17774097</v>
      </c>
      <c r="F714" s="14"/>
    </row>
    <row r="715" spans="1:6" ht="13.5" thickTop="1" x14ac:dyDescent="0.2">
      <c r="A715" s="537"/>
      <c r="B715" s="99"/>
      <c r="C715" s="242"/>
      <c r="D715" s="199"/>
      <c r="E715" s="199"/>
      <c r="F715" s="14"/>
    </row>
    <row r="716" spans="1:6" x14ac:dyDescent="0.2">
      <c r="A716" s="537"/>
      <c r="B716" s="99"/>
      <c r="C716" s="242"/>
      <c r="D716" s="244"/>
      <c r="E716" s="244"/>
      <c r="F716" s="14"/>
    </row>
    <row r="717" spans="1:6" x14ac:dyDescent="0.2">
      <c r="A717" s="537"/>
      <c r="B717" s="138" t="s">
        <v>663</v>
      </c>
      <c r="C717" s="242"/>
      <c r="D717" s="244">
        <v>202794.95</v>
      </c>
      <c r="E717" s="244">
        <v>485213</v>
      </c>
      <c r="F717" s="14"/>
    </row>
    <row r="718" spans="1:6" x14ac:dyDescent="0.2">
      <c r="A718" s="537"/>
      <c r="B718" s="138" t="s">
        <v>664</v>
      </c>
      <c r="C718" s="242"/>
      <c r="D718" s="244">
        <v>7663819.2700000005</v>
      </c>
      <c r="E718" s="244">
        <v>2600511</v>
      </c>
      <c r="F718" s="14"/>
    </row>
    <row r="719" spans="1:6" ht="12.75" customHeight="1" x14ac:dyDescent="0.2">
      <c r="A719" s="537"/>
      <c r="B719" s="138" t="s">
        <v>665</v>
      </c>
      <c r="C719" s="242"/>
      <c r="D719" s="244">
        <v>497458.29</v>
      </c>
      <c r="E719" s="244">
        <v>1871299</v>
      </c>
    </row>
    <row r="720" spans="1:6" ht="13.5" thickBot="1" x14ac:dyDescent="0.25">
      <c r="A720" s="537"/>
      <c r="B720" s="99"/>
      <c r="C720" s="242"/>
      <c r="D720" s="256">
        <v>8364072.5100000007</v>
      </c>
      <c r="E720" s="256">
        <v>4957023</v>
      </c>
    </row>
    <row r="721" spans="1:6" ht="13.5" thickTop="1" x14ac:dyDescent="0.2">
      <c r="A721" s="537"/>
      <c r="B721" s="593" t="s">
        <v>1029</v>
      </c>
      <c r="C721" s="242"/>
      <c r="D721" s="237"/>
      <c r="E721" s="237"/>
    </row>
    <row r="722" spans="1:6" x14ac:dyDescent="0.2">
      <c r="A722" s="537"/>
      <c r="B722" s="593"/>
      <c r="C722" s="242"/>
      <c r="D722" s="237"/>
      <c r="E722" s="237"/>
    </row>
    <row r="723" spans="1:6" x14ac:dyDescent="0.2">
      <c r="A723" s="537"/>
      <c r="B723" s="593"/>
      <c r="C723" s="242"/>
      <c r="D723" s="237"/>
      <c r="E723" s="237"/>
    </row>
    <row r="724" spans="1:6" x14ac:dyDescent="0.2">
      <c r="A724" s="537"/>
      <c r="B724" s="138"/>
      <c r="C724" s="138"/>
      <c r="D724" s="594"/>
      <c r="E724" s="594"/>
    </row>
    <row r="725" spans="1:6" x14ac:dyDescent="0.2">
      <c r="A725" s="537">
        <f>A675+1</f>
        <v>24</v>
      </c>
      <c r="B725" s="226" t="s">
        <v>461</v>
      </c>
      <c r="C725" s="242"/>
      <c r="D725" s="244"/>
      <c r="E725" s="244"/>
    </row>
    <row r="726" spans="1:6" x14ac:dyDescent="0.2">
      <c r="A726" s="537"/>
      <c r="B726" s="99"/>
      <c r="C726" s="242"/>
      <c r="D726" s="244"/>
      <c r="E726" s="244"/>
    </row>
    <row r="727" spans="1:6" x14ac:dyDescent="0.2">
      <c r="A727" s="537">
        <f>A725+0.1</f>
        <v>24.1</v>
      </c>
      <c r="B727" s="221" t="s">
        <v>453</v>
      </c>
      <c r="C727" s="242"/>
      <c r="D727" s="244"/>
      <c r="E727" s="244"/>
      <c r="F727" s="107" t="s">
        <v>30</v>
      </c>
    </row>
    <row r="728" spans="1:6" x14ac:dyDescent="0.2">
      <c r="A728" s="537"/>
      <c r="B728" s="245"/>
      <c r="C728" s="242"/>
      <c r="D728" s="244"/>
      <c r="E728" s="244"/>
    </row>
    <row r="729" spans="1:6" x14ac:dyDescent="0.2">
      <c r="A729" s="537"/>
      <c r="B729" s="99" t="s">
        <v>37</v>
      </c>
      <c r="C729" s="242"/>
      <c r="D729" s="244"/>
      <c r="E729" s="244">
        <v>0</v>
      </c>
    </row>
    <row r="730" spans="1:6" x14ac:dyDescent="0.2">
      <c r="A730" s="537"/>
      <c r="B730" s="99" t="s">
        <v>958</v>
      </c>
      <c r="C730" s="242"/>
      <c r="D730" s="244">
        <v>450000</v>
      </c>
      <c r="E730" s="244">
        <v>256816</v>
      </c>
    </row>
    <row r="731" spans="1:6" x14ac:dyDescent="0.2">
      <c r="A731" s="537"/>
      <c r="B731" s="99" t="s">
        <v>38</v>
      </c>
      <c r="C731" s="242"/>
      <c r="D731" s="244">
        <v>-450000</v>
      </c>
      <c r="E731" s="244">
        <v>-256816</v>
      </c>
    </row>
    <row r="732" spans="1:6" ht="13.5" thickBot="1" x14ac:dyDescent="0.25">
      <c r="A732" s="537"/>
      <c r="B732" s="221" t="s">
        <v>454</v>
      </c>
      <c r="C732" s="242"/>
      <c r="D732" s="153">
        <v>0</v>
      </c>
      <c r="E732" s="153">
        <v>0</v>
      </c>
    </row>
    <row r="733" spans="1:6" ht="13.5" thickTop="1" x14ac:dyDescent="0.2">
      <c r="A733" s="537"/>
      <c r="B733" s="99"/>
      <c r="C733" s="242"/>
      <c r="D733" s="244"/>
      <c r="E733" s="244"/>
    </row>
    <row r="734" spans="1:6" x14ac:dyDescent="0.2">
      <c r="A734" s="537">
        <f>A727+0.1</f>
        <v>24.200000000000003</v>
      </c>
      <c r="B734" s="221" t="s">
        <v>59</v>
      </c>
      <c r="C734" s="242"/>
      <c r="D734" s="244"/>
      <c r="E734" s="244"/>
      <c r="F734" s="107" t="s">
        <v>31</v>
      </c>
    </row>
    <row r="735" spans="1:6" x14ac:dyDescent="0.2">
      <c r="A735" s="537"/>
      <c r="B735" s="221"/>
      <c r="C735" s="242"/>
      <c r="D735" s="244"/>
      <c r="E735" s="244"/>
    </row>
    <row r="736" spans="1:6" x14ac:dyDescent="0.2">
      <c r="A736" s="537"/>
      <c r="B736" s="99" t="s">
        <v>37</v>
      </c>
      <c r="C736" s="242"/>
      <c r="D736" s="244">
        <v>1903</v>
      </c>
      <c r="E736" s="244">
        <v>3639</v>
      </c>
    </row>
    <row r="737" spans="1:7" x14ac:dyDescent="0.2">
      <c r="A737" s="537"/>
      <c r="B737" s="99" t="s">
        <v>958</v>
      </c>
      <c r="C737" s="242"/>
      <c r="D737" s="244">
        <v>2269611</v>
      </c>
      <c r="E737" s="244">
        <v>1732015</v>
      </c>
    </row>
    <row r="738" spans="1:7" x14ac:dyDescent="0.2">
      <c r="A738" s="537"/>
      <c r="B738" s="99" t="s">
        <v>148</v>
      </c>
      <c r="C738" s="242"/>
      <c r="D738" s="244">
        <v>-2269611.09</v>
      </c>
      <c r="E738" s="244">
        <v>-1730112</v>
      </c>
    </row>
    <row r="739" spans="1:7" x14ac:dyDescent="0.2">
      <c r="A739" s="537"/>
      <c r="B739" s="99" t="s">
        <v>39</v>
      </c>
      <c r="C739" s="242"/>
      <c r="D739" s="244">
        <v>-1903</v>
      </c>
      <c r="E739" s="244">
        <v>-3639</v>
      </c>
    </row>
    <row r="740" spans="1:7" ht="13.5" thickBot="1" x14ac:dyDescent="0.25">
      <c r="A740" s="537"/>
      <c r="B740" s="221" t="s">
        <v>454</v>
      </c>
      <c r="C740" s="242"/>
      <c r="D740" s="153">
        <v>-8.9999999850988388E-2</v>
      </c>
      <c r="E740" s="153">
        <v>1903</v>
      </c>
    </row>
    <row r="741" spans="1:7" ht="13.5" thickTop="1" x14ac:dyDescent="0.2">
      <c r="A741" s="537"/>
      <c r="B741" s="99"/>
      <c r="C741" s="242"/>
      <c r="D741" s="244"/>
      <c r="E741" s="244"/>
    </row>
    <row r="742" spans="1:7" x14ac:dyDescent="0.2">
      <c r="A742" s="537"/>
      <c r="B742" s="279"/>
      <c r="C742" s="242"/>
      <c r="D742" s="244"/>
      <c r="E742" s="244"/>
    </row>
    <row r="743" spans="1:7" x14ac:dyDescent="0.2">
      <c r="A743" s="537"/>
      <c r="B743" s="99"/>
      <c r="C743" s="242"/>
      <c r="D743" s="244"/>
      <c r="E743" s="244"/>
    </row>
    <row r="744" spans="1:7" x14ac:dyDescent="0.2">
      <c r="A744" s="537">
        <f>A734+0.1</f>
        <v>24.300000000000004</v>
      </c>
      <c r="B744" s="221" t="s">
        <v>534</v>
      </c>
      <c r="C744" s="242"/>
      <c r="D744" s="244"/>
      <c r="E744" s="244"/>
      <c r="F744" s="107" t="s">
        <v>31</v>
      </c>
    </row>
    <row r="745" spans="1:7" x14ac:dyDescent="0.2">
      <c r="A745" s="537"/>
      <c r="B745" s="221"/>
      <c r="C745" s="242"/>
      <c r="D745" s="244"/>
      <c r="E745" s="244"/>
    </row>
    <row r="746" spans="1:7" x14ac:dyDescent="0.2">
      <c r="A746" s="537"/>
      <c r="B746" s="221" t="s">
        <v>462</v>
      </c>
      <c r="C746" s="242"/>
      <c r="D746" s="244">
        <v>856851.44</v>
      </c>
      <c r="E746" s="244">
        <v>979901</v>
      </c>
    </row>
    <row r="747" spans="1:7" ht="25.5" x14ac:dyDescent="0.2">
      <c r="A747" s="537"/>
      <c r="B747" s="279" t="s">
        <v>1215</v>
      </c>
      <c r="C747" s="242"/>
      <c r="D747" s="244"/>
      <c r="E747" s="244"/>
    </row>
    <row r="748" spans="1:7" x14ac:dyDescent="0.2">
      <c r="A748" s="537"/>
      <c r="B748" s="99"/>
      <c r="C748" s="242"/>
      <c r="D748" s="244"/>
      <c r="E748" s="244"/>
    </row>
    <row r="749" spans="1:7" x14ac:dyDescent="0.2">
      <c r="A749" s="537">
        <f>A744+0.1</f>
        <v>24.400000000000006</v>
      </c>
      <c r="B749" s="221" t="s">
        <v>56</v>
      </c>
      <c r="C749" s="242"/>
      <c r="D749" s="244"/>
      <c r="E749" s="244"/>
      <c r="F749" s="107" t="s">
        <v>31</v>
      </c>
    </row>
    <row r="750" spans="1:7" x14ac:dyDescent="0.2">
      <c r="A750" s="537"/>
      <c r="B750" s="221"/>
      <c r="C750" s="242"/>
      <c r="D750" s="244"/>
      <c r="E750" s="244"/>
    </row>
    <row r="751" spans="1:7" x14ac:dyDescent="0.2">
      <c r="A751" s="537"/>
      <c r="B751" s="99" t="s">
        <v>37</v>
      </c>
      <c r="C751" s="242"/>
      <c r="D751" s="244">
        <v>0</v>
      </c>
      <c r="E751" s="244">
        <v>0</v>
      </c>
    </row>
    <row r="752" spans="1:7" x14ac:dyDescent="0.2">
      <c r="A752" s="537"/>
      <c r="B752" s="99" t="s">
        <v>958</v>
      </c>
      <c r="C752" s="242"/>
      <c r="D752" s="244">
        <v>6119764.6199999982</v>
      </c>
      <c r="E752" s="244">
        <v>5345054</v>
      </c>
      <c r="G752" s="14">
        <f>D760/E760</f>
        <v>3.5994606887069556</v>
      </c>
    </row>
    <row r="753" spans="1:6" x14ac:dyDescent="0.2">
      <c r="A753" s="537"/>
      <c r="B753" s="99" t="s">
        <v>148</v>
      </c>
      <c r="C753" s="242"/>
      <c r="D753" s="244">
        <v>-5555152.2699999986</v>
      </c>
      <c r="E753" s="244">
        <v>-5345054</v>
      </c>
    </row>
    <row r="754" spans="1:6" x14ac:dyDescent="0.2">
      <c r="A754" s="537"/>
      <c r="B754" s="99" t="s">
        <v>39</v>
      </c>
      <c r="C754" s="242"/>
      <c r="D754" s="595"/>
      <c r="E754" s="244"/>
    </row>
    <row r="755" spans="1:6" ht="13.5" thickBot="1" x14ac:dyDescent="0.25">
      <c r="A755" s="537"/>
      <c r="B755" s="221" t="s">
        <v>1272</v>
      </c>
      <c r="C755" s="242"/>
      <c r="D755" s="153">
        <v>564612.34999999963</v>
      </c>
      <c r="E755" s="153">
        <v>0</v>
      </c>
    </row>
    <row r="756" spans="1:6" ht="13.5" thickTop="1" x14ac:dyDescent="0.2">
      <c r="A756" s="537"/>
      <c r="B756" s="99"/>
      <c r="C756" s="242"/>
      <c r="D756" s="244"/>
      <c r="E756" s="244"/>
    </row>
    <row r="757" spans="1:6" x14ac:dyDescent="0.2">
      <c r="A757" s="537">
        <f>A749+0.1</f>
        <v>24.500000000000007</v>
      </c>
      <c r="B757" s="221" t="s">
        <v>530</v>
      </c>
      <c r="C757" s="242"/>
      <c r="D757" s="244"/>
      <c r="E757" s="244"/>
      <c r="F757" s="107" t="s">
        <v>31</v>
      </c>
    </row>
    <row r="758" spans="1:6" x14ac:dyDescent="0.2">
      <c r="A758" s="537"/>
      <c r="B758" s="221"/>
      <c r="C758" s="242"/>
      <c r="D758" s="244"/>
      <c r="E758" s="244"/>
    </row>
    <row r="759" spans="1:6" x14ac:dyDescent="0.2">
      <c r="A759" s="537"/>
      <c r="B759" s="99" t="s">
        <v>37</v>
      </c>
      <c r="C759" s="242"/>
      <c r="D759" s="244">
        <v>0</v>
      </c>
      <c r="E759" s="244">
        <v>0</v>
      </c>
    </row>
    <row r="760" spans="1:6" x14ac:dyDescent="0.2">
      <c r="A760" s="537"/>
      <c r="B760" s="99" t="s">
        <v>958</v>
      </c>
      <c r="C760" s="242"/>
      <c r="D760" s="244">
        <v>7199371.3099999996</v>
      </c>
      <c r="E760" s="244">
        <v>2000125</v>
      </c>
    </row>
    <row r="761" spans="1:6" x14ac:dyDescent="0.2">
      <c r="A761" s="537"/>
      <c r="B761" s="99" t="s">
        <v>148</v>
      </c>
      <c r="C761" s="242"/>
      <c r="D761" s="244">
        <v>-7199371.3099999996</v>
      </c>
      <c r="E761" s="244">
        <v>-2000125</v>
      </c>
    </row>
    <row r="762" spans="1:6" x14ac:dyDescent="0.2">
      <c r="A762" s="537"/>
      <c r="B762" s="99" t="s">
        <v>39</v>
      </c>
      <c r="C762" s="242"/>
      <c r="D762" s="595">
        <v>0</v>
      </c>
      <c r="E762" s="244">
        <v>0</v>
      </c>
    </row>
    <row r="763" spans="1:6" ht="13.5" thickBot="1" x14ac:dyDescent="0.25">
      <c r="A763" s="537"/>
      <c r="B763" s="221" t="s">
        <v>454</v>
      </c>
      <c r="C763" s="242"/>
      <c r="D763" s="153">
        <v>0</v>
      </c>
      <c r="E763" s="153">
        <v>0</v>
      </c>
    </row>
    <row r="764" spans="1:6" ht="13.5" thickTop="1" x14ac:dyDescent="0.2">
      <c r="A764" s="537"/>
      <c r="B764" s="99"/>
      <c r="C764" s="242"/>
      <c r="D764" s="242"/>
      <c r="E764" s="242"/>
    </row>
    <row r="765" spans="1:6" x14ac:dyDescent="0.2">
      <c r="A765" s="537"/>
      <c r="B765" s="99"/>
      <c r="C765" s="99"/>
      <c r="D765" s="99"/>
      <c r="E765" s="99"/>
    </row>
    <row r="766" spans="1:6" x14ac:dyDescent="0.2">
      <c r="A766" s="537">
        <f>A757+0.1</f>
        <v>24.600000000000009</v>
      </c>
      <c r="B766" s="226" t="s">
        <v>531</v>
      </c>
      <c r="C766" s="99"/>
      <c r="D766" s="99"/>
      <c r="E766" s="99"/>
      <c r="F766" s="107" t="s">
        <v>29</v>
      </c>
    </row>
    <row r="767" spans="1:6" x14ac:dyDescent="0.2">
      <c r="A767" s="537"/>
      <c r="B767" s="99"/>
      <c r="C767" s="99"/>
      <c r="D767" s="99"/>
      <c r="E767" s="99"/>
      <c r="F767" s="14"/>
    </row>
    <row r="768" spans="1:6" x14ac:dyDescent="0.2">
      <c r="A768" s="537"/>
      <c r="B768" s="596" t="s">
        <v>1030</v>
      </c>
      <c r="C768" s="99"/>
      <c r="D768" s="99"/>
      <c r="E768" s="99"/>
      <c r="F768" s="14"/>
    </row>
    <row r="769" spans="1:6" x14ac:dyDescent="0.2">
      <c r="A769" s="537"/>
      <c r="B769" s="597" t="s">
        <v>1031</v>
      </c>
      <c r="C769" s="99"/>
      <c r="D769" s="99"/>
      <c r="E769" s="99"/>
      <c r="F769" s="14"/>
    </row>
    <row r="770" spans="1:6" x14ac:dyDescent="0.2">
      <c r="A770" s="537"/>
      <c r="B770" s="597"/>
      <c r="C770" s="99"/>
      <c r="D770" s="99"/>
      <c r="E770" s="99"/>
      <c r="F770" s="14"/>
    </row>
    <row r="771" spans="1:6" x14ac:dyDescent="0.2">
      <c r="A771" s="537"/>
      <c r="B771" s="596" t="s">
        <v>1032</v>
      </c>
      <c r="C771" s="99"/>
      <c r="D771" s="99"/>
      <c r="E771" s="99"/>
      <c r="F771" s="14"/>
    </row>
    <row r="772" spans="1:6" ht="22.5" customHeight="1" x14ac:dyDescent="0.2">
      <c r="A772" s="537"/>
      <c r="B772" s="838" t="s">
        <v>1033</v>
      </c>
      <c r="C772" s="838"/>
      <c r="D772" s="838"/>
      <c r="E772" s="838"/>
      <c r="F772" s="14"/>
    </row>
    <row r="773" spans="1:6" x14ac:dyDescent="0.2">
      <c r="A773" s="537"/>
      <c r="B773" s="279"/>
      <c r="C773" s="99"/>
      <c r="D773" s="99"/>
      <c r="E773" s="99"/>
      <c r="F773" s="14"/>
    </row>
    <row r="774" spans="1:6" x14ac:dyDescent="0.2">
      <c r="A774" s="537"/>
      <c r="B774" s="596" t="s">
        <v>1034</v>
      </c>
      <c r="C774" s="99"/>
      <c r="D774" s="99"/>
      <c r="E774" s="99"/>
      <c r="F774" s="14"/>
    </row>
    <row r="775" spans="1:6" x14ac:dyDescent="0.2">
      <c r="A775" s="537"/>
      <c r="B775" s="597" t="s">
        <v>1035</v>
      </c>
      <c r="C775" s="99"/>
      <c r="D775" s="99"/>
      <c r="E775" s="99"/>
      <c r="F775" s="14"/>
    </row>
    <row r="776" spans="1:6" x14ac:dyDescent="0.2">
      <c r="A776" s="537"/>
      <c r="B776" s="279"/>
      <c r="C776" s="99"/>
      <c r="D776" s="99"/>
      <c r="E776" s="99"/>
      <c r="F776" s="14"/>
    </row>
    <row r="777" spans="1:6" x14ac:dyDescent="0.2">
      <c r="A777" s="537"/>
      <c r="B777" s="596" t="s">
        <v>1036</v>
      </c>
      <c r="C777" s="99"/>
      <c r="D777" s="99"/>
      <c r="E777" s="99"/>
      <c r="F777" s="14"/>
    </row>
    <row r="778" spans="1:6" x14ac:dyDescent="0.2">
      <c r="A778" s="537"/>
      <c r="B778" s="597" t="s">
        <v>1037</v>
      </c>
      <c r="C778" s="99"/>
      <c r="D778" s="99"/>
      <c r="E778" s="99"/>
      <c r="F778" s="14"/>
    </row>
    <row r="779" spans="1:6" x14ac:dyDescent="0.2">
      <c r="A779" s="537"/>
      <c r="B779" s="597" t="s">
        <v>1038</v>
      </c>
      <c r="C779" s="99"/>
      <c r="D779" s="99"/>
      <c r="E779" s="99"/>
      <c r="F779" s="14"/>
    </row>
    <row r="780" spans="1:6" x14ac:dyDescent="0.2">
      <c r="A780" s="537"/>
      <c r="B780" s="279"/>
      <c r="C780" s="99"/>
      <c r="D780" s="99"/>
      <c r="E780" s="99"/>
      <c r="F780" s="14"/>
    </row>
    <row r="781" spans="1:6" x14ac:dyDescent="0.2">
      <c r="A781" s="537"/>
      <c r="B781" s="596" t="s">
        <v>1040</v>
      </c>
      <c r="C781" s="99"/>
      <c r="D781" s="99"/>
      <c r="E781" s="99"/>
      <c r="F781" s="14"/>
    </row>
    <row r="782" spans="1:6" x14ac:dyDescent="0.2">
      <c r="A782" s="537"/>
      <c r="B782" s="597" t="s">
        <v>1039</v>
      </c>
      <c r="C782" s="99"/>
      <c r="D782" s="99"/>
      <c r="E782" s="99"/>
      <c r="F782" s="14"/>
    </row>
    <row r="783" spans="1:6" x14ac:dyDescent="0.2">
      <c r="A783" s="537"/>
      <c r="B783" s="279"/>
      <c r="C783" s="99"/>
      <c r="D783" s="99"/>
      <c r="E783" s="99"/>
    </row>
    <row r="784" spans="1:6" x14ac:dyDescent="0.2">
      <c r="A784" s="537"/>
      <c r="B784" s="596" t="s">
        <v>1041</v>
      </c>
      <c r="C784" s="99"/>
      <c r="D784" s="99"/>
      <c r="E784" s="99"/>
    </row>
    <row r="785" spans="1:6" ht="24" customHeight="1" x14ac:dyDescent="0.2">
      <c r="A785" s="537"/>
      <c r="B785" s="838" t="s">
        <v>1042</v>
      </c>
      <c r="C785" s="838"/>
      <c r="D785" s="838"/>
      <c r="E785" s="838"/>
    </row>
    <row r="786" spans="1:6" x14ac:dyDescent="0.2">
      <c r="A786" s="537"/>
      <c r="B786" s="597"/>
      <c r="C786" s="99"/>
      <c r="D786" s="99"/>
      <c r="E786" s="99"/>
    </row>
    <row r="787" spans="1:6" x14ac:dyDescent="0.2">
      <c r="A787" s="537">
        <f>A725+1</f>
        <v>25</v>
      </c>
      <c r="B787" s="221" t="s">
        <v>1061</v>
      </c>
      <c r="C787" s="99"/>
      <c r="D787" s="539"/>
      <c r="E787" s="539"/>
      <c r="F787" s="107" t="s">
        <v>390</v>
      </c>
    </row>
    <row r="788" spans="1:6" x14ac:dyDescent="0.2">
      <c r="A788" s="537"/>
      <c r="B788" s="221"/>
      <c r="C788" s="99"/>
      <c r="D788" s="539"/>
      <c r="E788" s="539"/>
    </row>
    <row r="789" spans="1:6" x14ac:dyDescent="0.2">
      <c r="A789" s="537">
        <f>A787+0.1</f>
        <v>25.1</v>
      </c>
      <c r="B789" s="221" t="s">
        <v>666</v>
      </c>
      <c r="C789" s="99"/>
      <c r="D789" s="242"/>
      <c r="E789" s="242"/>
    </row>
    <row r="790" spans="1:6" x14ac:dyDescent="0.2">
      <c r="A790" s="537"/>
      <c r="B790" s="221"/>
      <c r="C790" s="99"/>
      <c r="D790" s="242"/>
      <c r="E790" s="242"/>
    </row>
    <row r="791" spans="1:6" x14ac:dyDescent="0.2">
      <c r="A791" s="537"/>
      <c r="B791" s="598" t="s">
        <v>422</v>
      </c>
      <c r="C791" s="99"/>
      <c r="D791" s="199">
        <v>2962786.88</v>
      </c>
      <c r="E791" s="199">
        <v>1328470</v>
      </c>
    </row>
    <row r="792" spans="1:6" x14ac:dyDescent="0.2">
      <c r="A792" s="537"/>
      <c r="B792" s="99" t="s">
        <v>150</v>
      </c>
      <c r="C792" s="99"/>
      <c r="D792" s="239">
        <v>111</v>
      </c>
      <c r="E792" s="233">
        <v>12709</v>
      </c>
    </row>
    <row r="793" spans="1:6" x14ac:dyDescent="0.2">
      <c r="A793" s="537"/>
      <c r="B793" s="99" t="s">
        <v>667</v>
      </c>
      <c r="C793" s="99"/>
      <c r="D793" s="240">
        <v>2962675.88</v>
      </c>
      <c r="E793" s="235">
        <v>1315761</v>
      </c>
    </row>
    <row r="794" spans="1:6" x14ac:dyDescent="0.2">
      <c r="A794" s="537"/>
      <c r="B794" s="99"/>
      <c r="C794" s="99"/>
      <c r="D794" s="244"/>
      <c r="E794" s="244"/>
    </row>
    <row r="795" spans="1:6" x14ac:dyDescent="0.2">
      <c r="A795" s="537"/>
      <c r="B795" s="598" t="s">
        <v>423</v>
      </c>
      <c r="C795" s="99"/>
      <c r="D795" s="199">
        <v>0</v>
      </c>
      <c r="E795" s="199">
        <v>0</v>
      </c>
    </row>
    <row r="796" spans="1:6" x14ac:dyDescent="0.2">
      <c r="A796" s="537"/>
      <c r="B796" s="99" t="s">
        <v>150</v>
      </c>
      <c r="C796" s="99"/>
      <c r="D796" s="239">
        <v>0</v>
      </c>
      <c r="E796" s="204">
        <v>0</v>
      </c>
    </row>
    <row r="797" spans="1:6" x14ac:dyDescent="0.2">
      <c r="A797" s="537"/>
      <c r="B797" s="99" t="s">
        <v>667</v>
      </c>
      <c r="C797" s="99"/>
      <c r="D797" s="240">
        <v>0</v>
      </c>
      <c r="E797" s="236">
        <v>0</v>
      </c>
    </row>
    <row r="798" spans="1:6" x14ac:dyDescent="0.2">
      <c r="A798" s="537"/>
      <c r="B798" s="99"/>
      <c r="C798" s="99"/>
      <c r="D798" s="244"/>
      <c r="E798" s="244"/>
    </row>
    <row r="799" spans="1:6" ht="13.5" thickBot="1" x14ac:dyDescent="0.25">
      <c r="A799" s="537"/>
      <c r="B799" s="221" t="s">
        <v>334</v>
      </c>
      <c r="C799" s="99"/>
      <c r="D799" s="256">
        <v>2962786.88</v>
      </c>
      <c r="E799" s="256">
        <v>1328470</v>
      </c>
    </row>
    <row r="800" spans="1:6" ht="13.5" thickTop="1" x14ac:dyDescent="0.2">
      <c r="A800" s="537"/>
      <c r="B800" s="99"/>
      <c r="C800" s="99"/>
      <c r="D800" s="244"/>
      <c r="E800" s="244"/>
    </row>
    <row r="801" spans="1:6" x14ac:dyDescent="0.2">
      <c r="A801" s="537"/>
      <c r="B801" s="99" t="s">
        <v>424</v>
      </c>
      <c r="C801" s="99"/>
      <c r="D801" s="244"/>
      <c r="E801" s="244"/>
    </row>
    <row r="802" spans="1:6" x14ac:dyDescent="0.2">
      <c r="A802" s="537"/>
      <c r="B802" s="99"/>
      <c r="C802" s="99"/>
      <c r="D802" s="244"/>
      <c r="E802" s="244"/>
    </row>
    <row r="803" spans="1:6" x14ac:dyDescent="0.2">
      <c r="A803" s="537"/>
      <c r="B803" s="263" t="s">
        <v>425</v>
      </c>
      <c r="C803" s="99"/>
      <c r="D803" s="244">
        <v>2962786.88</v>
      </c>
      <c r="E803" s="244">
        <v>1328470</v>
      </c>
    </row>
    <row r="804" spans="1:6" ht="13.5" thickBot="1" x14ac:dyDescent="0.25">
      <c r="A804" s="537"/>
      <c r="B804" s="99"/>
      <c r="C804" s="99"/>
      <c r="D804" s="153">
        <v>2962786.88</v>
      </c>
      <c r="E804" s="153">
        <v>1328470</v>
      </c>
    </row>
    <row r="805" spans="1:6" ht="13.5" thickTop="1" x14ac:dyDescent="0.2">
      <c r="A805" s="537"/>
      <c r="B805" s="99">
        <v>171</v>
      </c>
      <c r="C805" s="99"/>
      <c r="D805" s="237"/>
      <c r="E805" s="237"/>
    </row>
    <row r="806" spans="1:6" x14ac:dyDescent="0.2">
      <c r="A806" s="537">
        <f>A789+0.1</f>
        <v>25.200000000000003</v>
      </c>
      <c r="B806" s="221" t="s">
        <v>532</v>
      </c>
      <c r="C806" s="99"/>
      <c r="D806" s="237"/>
      <c r="E806" s="237"/>
      <c r="F806" s="107" t="s">
        <v>391</v>
      </c>
    </row>
    <row r="807" spans="1:6" x14ac:dyDescent="0.2">
      <c r="A807" s="537"/>
      <c r="B807" s="99"/>
      <c r="C807" s="99"/>
      <c r="D807" s="237"/>
      <c r="E807" s="237"/>
    </row>
    <row r="808" spans="1:6" ht="25.5" x14ac:dyDescent="0.2">
      <c r="A808" s="537"/>
      <c r="B808" s="279" t="s">
        <v>527</v>
      </c>
      <c r="C808" s="99"/>
      <c r="D808" s="261"/>
      <c r="E808" s="261"/>
    </row>
    <row r="809" spans="1:6" x14ac:dyDescent="0.2">
      <c r="A809" s="537"/>
      <c r="B809" s="99"/>
      <c r="C809" s="99"/>
      <c r="D809" s="261"/>
      <c r="E809" s="261"/>
    </row>
    <row r="810" spans="1:6" x14ac:dyDescent="0.2">
      <c r="A810" s="537"/>
      <c r="B810" s="221" t="s">
        <v>437</v>
      </c>
      <c r="C810" s="99"/>
      <c r="D810" s="261"/>
      <c r="E810" s="570"/>
      <c r="F810" s="78"/>
    </row>
    <row r="811" spans="1:6" x14ac:dyDescent="0.2">
      <c r="A811" s="537"/>
      <c r="B811" s="99"/>
      <c r="C811" s="99"/>
      <c r="D811" s="261"/>
      <c r="E811" s="570"/>
      <c r="F811" s="78"/>
    </row>
    <row r="812" spans="1:6" x14ac:dyDescent="0.2">
      <c r="A812" s="537"/>
      <c r="B812" s="99" t="s">
        <v>147</v>
      </c>
      <c r="C812" s="99"/>
      <c r="D812" s="261">
        <v>0</v>
      </c>
      <c r="E812" s="261">
        <v>0</v>
      </c>
    </row>
    <row r="813" spans="1:6" x14ac:dyDescent="0.2">
      <c r="A813" s="537"/>
      <c r="B813" s="99" t="s">
        <v>433</v>
      </c>
      <c r="C813" s="99"/>
      <c r="D813" s="261">
        <v>0</v>
      </c>
      <c r="E813" s="261">
        <v>0</v>
      </c>
    </row>
    <row r="814" spans="1:6" x14ac:dyDescent="0.2">
      <c r="A814" s="537"/>
      <c r="B814" s="99" t="s">
        <v>434</v>
      </c>
      <c r="C814" s="99"/>
      <c r="D814" s="244">
        <v>0</v>
      </c>
      <c r="E814" s="244">
        <v>0</v>
      </c>
    </row>
    <row r="815" spans="1:6" ht="13.5" thickBot="1" x14ac:dyDescent="0.25">
      <c r="A815" s="537"/>
      <c r="B815" s="221" t="s">
        <v>334</v>
      </c>
      <c r="C815" s="99"/>
      <c r="D815" s="249">
        <v>0</v>
      </c>
      <c r="E815" s="249">
        <v>0</v>
      </c>
    </row>
    <row r="816" spans="1:6" ht="13.5" thickTop="1" x14ac:dyDescent="0.2">
      <c r="A816" s="537"/>
      <c r="B816" s="99"/>
      <c r="C816" s="99"/>
      <c r="D816" s="261"/>
      <c r="E816" s="261"/>
    </row>
    <row r="817" spans="1:9" ht="25.5" x14ac:dyDescent="0.2">
      <c r="A817" s="537"/>
      <c r="B817" s="580" t="s">
        <v>455</v>
      </c>
      <c r="C817" s="580"/>
      <c r="D817" s="261">
        <v>0</v>
      </c>
      <c r="E817" s="261">
        <v>0</v>
      </c>
    </row>
    <row r="818" spans="1:9" x14ac:dyDescent="0.2">
      <c r="A818" s="537"/>
      <c r="B818" s="99"/>
      <c r="C818" s="221"/>
      <c r="D818" s="576"/>
      <c r="E818" s="576"/>
    </row>
    <row r="819" spans="1:9" hidden="1" x14ac:dyDescent="0.2">
      <c r="A819" s="537"/>
      <c r="B819" s="99" t="s">
        <v>436</v>
      </c>
      <c r="C819" s="99"/>
      <c r="D819" s="261"/>
      <c r="E819" s="261"/>
      <c r="F819" s="117"/>
      <c r="G819" s="103"/>
      <c r="H819" s="13"/>
      <c r="I819" s="118"/>
    </row>
    <row r="820" spans="1:9" ht="66.75" hidden="1" customHeight="1" x14ac:dyDescent="0.2">
      <c r="A820" s="537"/>
      <c r="B820" s="599" t="s">
        <v>550</v>
      </c>
      <c r="C820" s="99"/>
      <c r="D820" s="261"/>
      <c r="E820" s="261"/>
      <c r="F820" s="117"/>
      <c r="G820" s="103"/>
      <c r="H820" s="13"/>
      <c r="I820" s="118"/>
    </row>
    <row r="821" spans="1:9" hidden="1" x14ac:dyDescent="0.2">
      <c r="A821" s="537"/>
      <c r="B821" s="99"/>
      <c r="C821" s="99"/>
      <c r="D821" s="261"/>
      <c r="E821" s="261"/>
    </row>
    <row r="822" spans="1:9" x14ac:dyDescent="0.2">
      <c r="A822" s="537"/>
      <c r="B822" s="221" t="s">
        <v>438</v>
      </c>
      <c r="C822" s="99"/>
      <c r="D822" s="261"/>
      <c r="E822" s="261"/>
      <c r="G822" s="13"/>
      <c r="H822" s="13"/>
      <c r="I822" s="118"/>
    </row>
    <row r="823" spans="1:9" x14ac:dyDescent="0.2">
      <c r="A823" s="537"/>
      <c r="B823" s="99"/>
      <c r="C823" s="99"/>
      <c r="D823" s="261"/>
      <c r="E823" s="261"/>
      <c r="G823" s="13"/>
      <c r="H823" s="13"/>
      <c r="I823" s="118"/>
    </row>
    <row r="824" spans="1:9" x14ac:dyDescent="0.2">
      <c r="A824" s="537"/>
      <c r="B824" s="221" t="s">
        <v>435</v>
      </c>
      <c r="C824" s="99"/>
      <c r="D824" s="261"/>
      <c r="E824" s="261"/>
      <c r="G824" s="13"/>
      <c r="H824" s="13"/>
      <c r="I824" s="118"/>
    </row>
    <row r="825" spans="1:9" x14ac:dyDescent="0.2">
      <c r="A825" s="537"/>
      <c r="B825" s="99" t="s">
        <v>959</v>
      </c>
      <c r="C825" s="99"/>
      <c r="D825" s="244">
        <v>446688.00000000006</v>
      </c>
      <c r="E825" s="244">
        <v>74925</v>
      </c>
      <c r="H825" s="13"/>
      <c r="I825" s="118"/>
    </row>
    <row r="826" spans="1:9" x14ac:dyDescent="0.2">
      <c r="A826" s="537"/>
      <c r="B826" s="99" t="s">
        <v>960</v>
      </c>
      <c r="C826" s="99"/>
      <c r="D826" s="244">
        <v>446688.00000000006</v>
      </c>
      <c r="E826" s="244">
        <v>0</v>
      </c>
      <c r="H826" s="13"/>
      <c r="I826" s="118"/>
    </row>
    <row r="827" spans="1:9" x14ac:dyDescent="0.2">
      <c r="A827" s="537"/>
      <c r="B827" s="99" t="s">
        <v>961</v>
      </c>
      <c r="C827" s="99"/>
      <c r="D827" s="244">
        <v>0</v>
      </c>
      <c r="E827" s="244">
        <v>0</v>
      </c>
    </row>
    <row r="828" spans="1:9" ht="13.5" thickBot="1" x14ac:dyDescent="0.25">
      <c r="A828" s="537"/>
      <c r="B828" s="130" t="s">
        <v>334</v>
      </c>
      <c r="C828" s="138"/>
      <c r="D828" s="153">
        <v>893376.00000000012</v>
      </c>
      <c r="E828" s="153">
        <v>74925</v>
      </c>
      <c r="H828" s="72"/>
      <c r="I828" s="119"/>
    </row>
    <row r="829" spans="1:9" ht="13.5" thickTop="1" x14ac:dyDescent="0.2">
      <c r="A829" s="537"/>
      <c r="B829" s="138"/>
      <c r="C829" s="138"/>
      <c r="D829" s="138"/>
      <c r="E829" s="600"/>
      <c r="F829" s="120"/>
      <c r="G829" s="72"/>
      <c r="H829" s="72"/>
      <c r="I829" s="119"/>
    </row>
    <row r="830" spans="1:9" ht="25.5" x14ac:dyDescent="0.2">
      <c r="A830" s="537"/>
      <c r="B830" s="601" t="s">
        <v>962</v>
      </c>
      <c r="C830" s="99"/>
      <c r="D830" s="99"/>
      <c r="E830" s="228"/>
      <c r="F830" s="117"/>
      <c r="G830" s="103"/>
      <c r="H830" s="13"/>
      <c r="I830" s="118"/>
    </row>
    <row r="831" spans="1:9" x14ac:dyDescent="0.2">
      <c r="A831" s="537"/>
      <c r="B831" s="602" t="s">
        <v>963</v>
      </c>
      <c r="C831" s="99"/>
      <c r="D831" s="99"/>
      <c r="E831" s="228"/>
      <c r="F831" s="117"/>
      <c r="G831" s="103"/>
      <c r="H831" s="13"/>
      <c r="I831" s="118"/>
    </row>
    <row r="832" spans="1:9" ht="25.5" x14ac:dyDescent="0.2">
      <c r="A832" s="537"/>
      <c r="B832" s="603" t="s">
        <v>1290</v>
      </c>
      <c r="C832" s="99"/>
      <c r="D832" s="99"/>
      <c r="E832" s="228"/>
      <c r="F832" s="117"/>
      <c r="G832" s="103"/>
      <c r="H832" s="13"/>
      <c r="I832" s="118"/>
    </row>
    <row r="833" spans="1:9" x14ac:dyDescent="0.2">
      <c r="A833" s="537"/>
      <c r="B833" s="603"/>
      <c r="C833" s="99"/>
      <c r="D833" s="99"/>
      <c r="E833" s="228"/>
      <c r="F833" s="117"/>
      <c r="G833" s="103"/>
      <c r="H833" s="13"/>
      <c r="I833" s="118"/>
    </row>
    <row r="834" spans="1:9" x14ac:dyDescent="0.2">
      <c r="A834" s="537"/>
      <c r="B834" s="599"/>
      <c r="C834" s="99"/>
      <c r="D834" s="99"/>
      <c r="E834" s="228"/>
      <c r="F834" s="117"/>
      <c r="G834" s="103"/>
      <c r="H834" s="13"/>
      <c r="I834" s="118"/>
    </row>
    <row r="835" spans="1:9" x14ac:dyDescent="0.2">
      <c r="A835" s="537"/>
      <c r="B835" s="99"/>
      <c r="C835" s="99"/>
      <c r="D835" s="99"/>
      <c r="E835" s="228"/>
      <c r="F835" s="117"/>
      <c r="G835" s="103"/>
      <c r="H835" s="13"/>
      <c r="I835" s="118"/>
    </row>
    <row r="836" spans="1:9" x14ac:dyDescent="0.2">
      <c r="A836" s="537">
        <f>A787+1</f>
        <v>26</v>
      </c>
      <c r="B836" s="221" t="s">
        <v>439</v>
      </c>
      <c r="C836" s="99"/>
      <c r="D836" s="99"/>
      <c r="E836" s="296"/>
      <c r="F836" s="107" t="s">
        <v>394</v>
      </c>
    </row>
    <row r="837" spans="1:9" x14ac:dyDescent="0.2">
      <c r="A837" s="537"/>
      <c r="B837" s="221"/>
      <c r="C837" s="99"/>
      <c r="D837" s="99"/>
      <c r="E837" s="296"/>
    </row>
    <row r="838" spans="1:9" ht="13.5" thickBot="1" x14ac:dyDescent="0.25">
      <c r="A838" s="537"/>
      <c r="B838" s="221" t="s">
        <v>440</v>
      </c>
      <c r="C838" s="99"/>
      <c r="D838" s="153">
        <v>4555457.0399999991</v>
      </c>
      <c r="E838" s="153">
        <v>2781029</v>
      </c>
    </row>
    <row r="839" spans="1:9" ht="64.5" thickTop="1" x14ac:dyDescent="0.2">
      <c r="A839" s="537"/>
      <c r="B839" s="604" t="s">
        <v>668</v>
      </c>
      <c r="C839" s="605"/>
      <c r="D839" s="99"/>
      <c r="E839" s="99"/>
    </row>
    <row r="840" spans="1:9" x14ac:dyDescent="0.2">
      <c r="A840" s="537"/>
      <c r="B840" s="221"/>
      <c r="C840" s="99"/>
      <c r="D840" s="99"/>
      <c r="E840" s="296"/>
    </row>
    <row r="841" spans="1:9" hidden="1" x14ac:dyDescent="0.2">
      <c r="A841" s="537">
        <v>53.2</v>
      </c>
      <c r="B841" s="226" t="s">
        <v>441</v>
      </c>
      <c r="C841" s="279"/>
      <c r="D841" s="99"/>
      <c r="E841" s="296"/>
    </row>
    <row r="842" spans="1:9" ht="142.5" hidden="1" customHeight="1" x14ac:dyDescent="0.2">
      <c r="A842" s="537"/>
      <c r="B842" s="606" t="s">
        <v>1106</v>
      </c>
      <c r="C842" s="606"/>
      <c r="D842" s="606"/>
      <c r="E842" s="606"/>
    </row>
    <row r="843" spans="1:9" ht="14.25" hidden="1" customHeight="1" x14ac:dyDescent="0.2">
      <c r="A843" s="537"/>
      <c r="B843" s="605"/>
      <c r="C843" s="605"/>
      <c r="D843" s="605"/>
      <c r="E843" s="607"/>
    </row>
    <row r="844" spans="1:9" ht="54.75" hidden="1" customHeight="1" x14ac:dyDescent="0.2">
      <c r="A844" s="537"/>
      <c r="B844" s="605" t="s">
        <v>1107</v>
      </c>
      <c r="C844" s="605"/>
      <c r="D844" s="605"/>
      <c r="E844" s="605"/>
    </row>
    <row r="845" spans="1:9" ht="12.75" hidden="1" customHeight="1" x14ac:dyDescent="0.2">
      <c r="A845" s="537"/>
      <c r="B845" s="605"/>
      <c r="C845" s="605"/>
      <c r="D845" s="605"/>
      <c r="E845" s="605"/>
    </row>
    <row r="846" spans="1:9" ht="38.25" hidden="1" x14ac:dyDescent="0.2">
      <c r="A846" s="537"/>
      <c r="B846" s="279" t="s">
        <v>699</v>
      </c>
      <c r="C846" s="99"/>
      <c r="D846" s="242"/>
      <c r="E846" s="242"/>
    </row>
    <row r="847" spans="1:9" hidden="1" x14ac:dyDescent="0.2">
      <c r="A847" s="537"/>
      <c r="B847" s="99"/>
      <c r="C847" s="99"/>
      <c r="D847" s="242"/>
      <c r="E847" s="242"/>
    </row>
    <row r="848" spans="1:9" ht="33" customHeight="1" x14ac:dyDescent="0.2">
      <c r="A848" s="537"/>
      <c r="B848" s="608" t="s">
        <v>1179</v>
      </c>
      <c r="C848" s="99"/>
      <c r="D848" s="242"/>
      <c r="E848" s="242"/>
    </row>
    <row r="849" spans="1:6" x14ac:dyDescent="0.2">
      <c r="A849" s="537"/>
      <c r="B849" s="263" t="s">
        <v>669</v>
      </c>
      <c r="C849" s="99"/>
      <c r="D849" s="242"/>
      <c r="E849" s="242"/>
    </row>
    <row r="850" spans="1:6" x14ac:dyDescent="0.2">
      <c r="A850" s="537"/>
      <c r="B850" s="263" t="s">
        <v>670</v>
      </c>
      <c r="C850" s="99"/>
      <c r="D850" s="242"/>
      <c r="E850" s="242"/>
    </row>
    <row r="851" spans="1:6" x14ac:dyDescent="0.2">
      <c r="A851" s="537"/>
      <c r="B851" s="263" t="s">
        <v>671</v>
      </c>
      <c r="C851" s="99"/>
      <c r="D851" s="242"/>
      <c r="E851" s="242"/>
    </row>
    <row r="852" spans="1:6" x14ac:dyDescent="0.2">
      <c r="A852" s="537"/>
      <c r="B852" s="263" t="s">
        <v>672</v>
      </c>
      <c r="C852" s="99"/>
      <c r="D852" s="537"/>
      <c r="E852" s="537"/>
    </row>
    <row r="853" spans="1:6" x14ac:dyDescent="0.2">
      <c r="A853" s="537"/>
      <c r="B853" s="263"/>
      <c r="C853" s="99"/>
      <c r="D853" s="537"/>
      <c r="E853" s="537"/>
    </row>
    <row r="854" spans="1:6" x14ac:dyDescent="0.2">
      <c r="A854" s="537">
        <f>A836+1</f>
        <v>27</v>
      </c>
      <c r="B854" s="221" t="s">
        <v>8</v>
      </c>
      <c r="C854" s="99"/>
      <c r="D854" s="537"/>
      <c r="E854" s="537"/>
      <c r="F854" s="107" t="s">
        <v>390</v>
      </c>
    </row>
    <row r="855" spans="1:6" x14ac:dyDescent="0.2">
      <c r="A855" s="537"/>
      <c r="B855" s="221"/>
      <c r="C855" s="99"/>
      <c r="D855" s="242"/>
      <c r="E855" s="242"/>
    </row>
    <row r="856" spans="1:6" x14ac:dyDescent="0.2">
      <c r="A856" s="537"/>
      <c r="B856" s="221" t="s">
        <v>1175</v>
      </c>
      <c r="C856" s="99"/>
      <c r="D856" s="237"/>
      <c r="E856" s="237"/>
    </row>
    <row r="857" spans="1:6" x14ac:dyDescent="0.2">
      <c r="A857" s="537"/>
      <c r="B857" s="99"/>
      <c r="C857" s="99"/>
      <c r="D857" s="237"/>
      <c r="E857" s="237"/>
    </row>
    <row r="858" spans="1:6" x14ac:dyDescent="0.2">
      <c r="A858" s="537"/>
      <c r="B858" s="596" t="s">
        <v>1043</v>
      </c>
      <c r="C858" s="99"/>
      <c r="D858" s="237"/>
      <c r="E858" s="237"/>
    </row>
    <row r="859" spans="1:6" ht="43.5" customHeight="1" x14ac:dyDescent="0.2">
      <c r="A859" s="537"/>
      <c r="B859" s="838" t="s">
        <v>1044</v>
      </c>
      <c r="C859" s="838"/>
      <c r="D859" s="838"/>
      <c r="E859" s="838"/>
    </row>
    <row r="860" spans="1:6" x14ac:dyDescent="0.2">
      <c r="A860" s="537"/>
      <c r="B860" s="609"/>
      <c r="C860" s="99"/>
      <c r="D860" s="237"/>
      <c r="E860" s="237"/>
    </row>
    <row r="861" spans="1:6" ht="51" customHeight="1" x14ac:dyDescent="0.2">
      <c r="A861" s="537"/>
      <c r="B861" s="834" t="s">
        <v>1045</v>
      </c>
      <c r="C861" s="834"/>
      <c r="D861" s="834"/>
      <c r="E861" s="834"/>
    </row>
    <row r="862" spans="1:6" x14ac:dyDescent="0.2">
      <c r="A862" s="537"/>
      <c r="B862" s="609"/>
      <c r="C862" s="99"/>
      <c r="D862" s="237"/>
      <c r="E862" s="237"/>
    </row>
    <row r="863" spans="1:6" x14ac:dyDescent="0.2">
      <c r="A863" s="537"/>
      <c r="B863" s="597" t="s">
        <v>1046</v>
      </c>
      <c r="C863" s="99"/>
      <c r="D863" s="237"/>
      <c r="E863" s="237"/>
      <c r="F863" s="14"/>
    </row>
    <row r="864" spans="1:6" x14ac:dyDescent="0.2">
      <c r="A864" s="537"/>
      <c r="B864" s="609"/>
      <c r="C864" s="99"/>
      <c r="D864" s="237"/>
      <c r="E864" s="237"/>
      <c r="F864" s="14"/>
    </row>
    <row r="865" spans="1:6" x14ac:dyDescent="0.2">
      <c r="A865" s="537"/>
      <c r="B865" s="597" t="s">
        <v>1047</v>
      </c>
      <c r="C865" s="99"/>
      <c r="D865" s="237"/>
      <c r="E865" s="237"/>
      <c r="F865" s="14"/>
    </row>
    <row r="866" spans="1:6" x14ac:dyDescent="0.2">
      <c r="A866" s="537"/>
      <c r="B866" s="609"/>
      <c r="C866" s="99"/>
      <c r="D866" s="237"/>
      <c r="E866" s="237"/>
      <c r="F866" s="14"/>
    </row>
    <row r="867" spans="1:6" ht="39.75" customHeight="1" x14ac:dyDescent="0.2">
      <c r="A867" s="537"/>
      <c r="B867" s="834" t="s">
        <v>1048</v>
      </c>
      <c r="C867" s="834"/>
      <c r="D867" s="834"/>
      <c r="E867" s="834"/>
      <c r="F867" s="14"/>
    </row>
    <row r="868" spans="1:6" x14ac:dyDescent="0.2">
      <c r="A868" s="537"/>
      <c r="B868" s="609"/>
      <c r="C868" s="99"/>
      <c r="D868" s="237"/>
      <c r="E868" s="237"/>
      <c r="F868" s="14"/>
    </row>
    <row r="869" spans="1:6" x14ac:dyDescent="0.2">
      <c r="A869" s="537"/>
      <c r="B869" s="596" t="s">
        <v>1049</v>
      </c>
      <c r="C869" s="99"/>
      <c r="D869" s="237"/>
      <c r="E869" s="237"/>
      <c r="F869" s="14"/>
    </row>
    <row r="870" spans="1:6" ht="26.25" customHeight="1" x14ac:dyDescent="0.2">
      <c r="A870" s="537"/>
      <c r="B870" s="834" t="s">
        <v>1050</v>
      </c>
      <c r="C870" s="834"/>
      <c r="D870" s="834"/>
      <c r="E870" s="834"/>
      <c r="F870" s="14"/>
    </row>
    <row r="871" spans="1:6" x14ac:dyDescent="0.2">
      <c r="A871" s="537"/>
      <c r="B871" s="609"/>
      <c r="C871" s="99"/>
      <c r="D871" s="237"/>
      <c r="E871" s="237"/>
      <c r="F871" s="14"/>
    </row>
    <row r="872" spans="1:6" x14ac:dyDescent="0.2">
      <c r="A872" s="537"/>
      <c r="B872" s="596" t="s">
        <v>1051</v>
      </c>
      <c r="C872" s="99"/>
      <c r="D872" s="237"/>
      <c r="E872" s="237"/>
      <c r="F872" s="14"/>
    </row>
    <row r="873" spans="1:6" x14ac:dyDescent="0.2">
      <c r="A873" s="537"/>
      <c r="B873" s="610" t="s">
        <v>1052</v>
      </c>
      <c r="C873" s="99"/>
      <c r="D873" s="237"/>
      <c r="E873" s="237"/>
      <c r="F873" s="14"/>
    </row>
    <row r="874" spans="1:6" x14ac:dyDescent="0.2">
      <c r="A874" s="560"/>
      <c r="B874" s="610"/>
      <c r="C874" s="99"/>
      <c r="D874" s="237"/>
      <c r="E874" s="237"/>
      <c r="F874" s="14"/>
    </row>
    <row r="875" spans="1:6" x14ac:dyDescent="0.2">
      <c r="A875" s="560"/>
      <c r="B875" s="674" t="s">
        <v>1430</v>
      </c>
      <c r="C875" s="99"/>
      <c r="D875" s="237"/>
      <c r="E875" s="237"/>
      <c r="F875" s="14"/>
    </row>
    <row r="876" spans="1:6" x14ac:dyDescent="0.2">
      <c r="A876" s="560"/>
      <c r="B876" s="610" t="s">
        <v>1431</v>
      </c>
      <c r="C876" s="99"/>
      <c r="D876" s="237"/>
      <c r="E876" s="237"/>
      <c r="F876" s="14"/>
    </row>
    <row r="877" spans="1:6" x14ac:dyDescent="0.2">
      <c r="A877" s="560"/>
      <c r="B877" s="610" t="s">
        <v>1432</v>
      </c>
      <c r="C877" s="99"/>
      <c r="D877" s="237"/>
      <c r="E877" s="237"/>
      <c r="F877" s="14"/>
    </row>
    <row r="878" spans="1:6" x14ac:dyDescent="0.2">
      <c r="A878" s="560"/>
      <c r="B878" s="610"/>
      <c r="C878" s="99"/>
      <c r="D878" s="237"/>
      <c r="E878" s="237"/>
      <c r="F878" s="14"/>
    </row>
    <row r="879" spans="1:6" x14ac:dyDescent="0.2">
      <c r="A879" s="560"/>
      <c r="B879" s="596" t="s">
        <v>1051</v>
      </c>
      <c r="C879" s="99"/>
      <c r="D879" s="237"/>
      <c r="E879" s="237"/>
      <c r="F879" s="14"/>
    </row>
    <row r="880" spans="1:6" ht="26.25" customHeight="1" x14ac:dyDescent="0.2">
      <c r="A880" s="560"/>
      <c r="B880" s="834" t="s">
        <v>1433</v>
      </c>
      <c r="C880" s="834"/>
      <c r="D880" s="834"/>
      <c r="E880" s="834"/>
      <c r="F880" s="14"/>
    </row>
    <row r="881" spans="1:6" x14ac:dyDescent="0.2">
      <c r="A881" s="537"/>
      <c r="B881" s="99"/>
      <c r="C881" s="99"/>
      <c r="D881" s="244"/>
      <c r="E881" s="244"/>
      <c r="F881" s="14"/>
    </row>
    <row r="882" spans="1:6" x14ac:dyDescent="0.2">
      <c r="A882" s="537"/>
      <c r="B882" s="221" t="s">
        <v>1426</v>
      </c>
      <c r="C882" s="99"/>
      <c r="D882" s="237"/>
      <c r="E882" s="237"/>
      <c r="F882" s="14"/>
    </row>
    <row r="883" spans="1:6" x14ac:dyDescent="0.2">
      <c r="A883" s="537"/>
      <c r="B883" s="99"/>
      <c r="C883" s="99"/>
      <c r="D883" s="237"/>
      <c r="E883" s="237"/>
      <c r="F883" s="14"/>
    </row>
    <row r="884" spans="1:6" x14ac:dyDescent="0.2">
      <c r="A884" s="537"/>
      <c r="B884" s="596" t="s">
        <v>1043</v>
      </c>
      <c r="C884" s="99"/>
      <c r="D884" s="237"/>
      <c r="E884" s="237"/>
      <c r="F884" s="14"/>
    </row>
    <row r="885" spans="1:6" ht="39" customHeight="1" x14ac:dyDescent="0.2">
      <c r="A885" s="537"/>
      <c r="B885" s="838"/>
      <c r="C885" s="838"/>
      <c r="D885" s="838"/>
      <c r="E885" s="838"/>
      <c r="F885" s="14"/>
    </row>
    <row r="886" spans="1:6" x14ac:dyDescent="0.2">
      <c r="A886" s="537"/>
      <c r="B886" s="609"/>
      <c r="C886" s="99">
        <v>172</v>
      </c>
      <c r="D886" s="237"/>
      <c r="E886" s="237"/>
      <c r="F886" s="14"/>
    </row>
    <row r="887" spans="1:6" x14ac:dyDescent="0.2">
      <c r="A887" s="537"/>
      <c r="B887" s="596" t="s">
        <v>1049</v>
      </c>
      <c r="C887" s="99"/>
      <c r="D887" s="237"/>
      <c r="E887" s="237"/>
    </row>
    <row r="888" spans="1:6" ht="29.25" customHeight="1" x14ac:dyDescent="0.2">
      <c r="A888" s="537"/>
      <c r="B888" s="834" t="s">
        <v>1427</v>
      </c>
      <c r="C888" s="834"/>
      <c r="D888" s="834"/>
      <c r="E888" s="834"/>
    </row>
    <row r="889" spans="1:6" x14ac:dyDescent="0.2">
      <c r="A889" s="537"/>
      <c r="B889" s="609"/>
      <c r="C889" s="99"/>
      <c r="D889" s="237"/>
      <c r="E889" s="237"/>
    </row>
    <row r="890" spans="1:6" x14ac:dyDescent="0.2">
      <c r="A890" s="537"/>
      <c r="B890" s="596" t="s">
        <v>1051</v>
      </c>
      <c r="C890" s="99"/>
      <c r="D890" s="237"/>
      <c r="E890" s="237"/>
    </row>
    <row r="891" spans="1:6" x14ac:dyDescent="0.2">
      <c r="A891" s="537"/>
      <c r="B891" s="610" t="s">
        <v>1052</v>
      </c>
      <c r="C891" s="99"/>
      <c r="D891" s="237"/>
      <c r="E891" s="237"/>
    </row>
    <row r="892" spans="1:6" x14ac:dyDescent="0.2">
      <c r="A892" s="537"/>
      <c r="B892" s="99"/>
      <c r="C892" s="99"/>
      <c r="D892" s="244"/>
      <c r="E892" s="244"/>
    </row>
    <row r="893" spans="1:6" x14ac:dyDescent="0.2">
      <c r="A893" s="537"/>
      <c r="B893" s="99"/>
      <c r="C893" s="99"/>
      <c r="D893" s="242"/>
      <c r="E893" s="242"/>
    </row>
    <row r="894" spans="1:6" x14ac:dyDescent="0.2">
      <c r="A894" s="537">
        <f>A854+1</f>
        <v>28</v>
      </c>
      <c r="B894" s="221" t="s">
        <v>9</v>
      </c>
      <c r="C894" s="99"/>
      <c r="D894" s="242"/>
      <c r="E894" s="242"/>
      <c r="F894" s="107" t="s">
        <v>390</v>
      </c>
    </row>
    <row r="895" spans="1:6" x14ac:dyDescent="0.2">
      <c r="A895" s="537"/>
      <c r="B895" s="611">
        <v>41455</v>
      </c>
      <c r="C895" s="99"/>
      <c r="D895" s="242"/>
      <c r="E895" s="242"/>
    </row>
    <row r="896" spans="1:6" x14ac:dyDescent="0.2">
      <c r="A896" s="537"/>
      <c r="B896" s="269" t="s">
        <v>673</v>
      </c>
      <c r="C896" s="571"/>
      <c r="D896" s="242"/>
      <c r="E896" s="242"/>
    </row>
    <row r="897" spans="1:6" x14ac:dyDescent="0.2">
      <c r="A897" s="537"/>
      <c r="B897" s="269"/>
      <c r="C897" s="571"/>
      <c r="D897" s="242"/>
      <c r="E897" s="242"/>
    </row>
    <row r="898" spans="1:6" x14ac:dyDescent="0.2">
      <c r="A898" s="537"/>
      <c r="B898" s="611">
        <v>41820</v>
      </c>
      <c r="C898" s="571"/>
      <c r="D898" s="242"/>
      <c r="E898" s="242"/>
    </row>
    <row r="899" spans="1:6" x14ac:dyDescent="0.2">
      <c r="A899" s="537"/>
      <c r="B899" s="269" t="s">
        <v>673</v>
      </c>
      <c r="C899" s="571"/>
      <c r="D899" s="242"/>
      <c r="E899" s="242"/>
    </row>
    <row r="900" spans="1:6" x14ac:dyDescent="0.2">
      <c r="A900" s="537"/>
      <c r="B900" s="99"/>
      <c r="C900" s="99"/>
      <c r="D900" s="242"/>
      <c r="E900" s="242"/>
    </row>
    <row r="901" spans="1:6" x14ac:dyDescent="0.2">
      <c r="A901" s="537"/>
      <c r="B901" s="99"/>
      <c r="C901" s="99"/>
      <c r="D901" s="242"/>
      <c r="E901" s="242"/>
    </row>
    <row r="902" spans="1:6" x14ac:dyDescent="0.2">
      <c r="A902" s="537">
        <f>A894+1</f>
        <v>29</v>
      </c>
      <c r="B902" s="221" t="s">
        <v>473</v>
      </c>
      <c r="C902" s="99"/>
      <c r="D902" s="99"/>
      <c r="E902" s="99"/>
      <c r="F902" s="107" t="s">
        <v>27</v>
      </c>
    </row>
    <row r="903" spans="1:6" x14ac:dyDescent="0.2">
      <c r="A903" s="537"/>
      <c r="B903" s="99"/>
      <c r="C903" s="99"/>
      <c r="D903" s="242"/>
      <c r="E903" s="242"/>
      <c r="F903" s="117"/>
    </row>
    <row r="904" spans="1:6" ht="25.5" x14ac:dyDescent="0.2">
      <c r="A904" s="537"/>
      <c r="B904" s="279" t="s">
        <v>1217</v>
      </c>
      <c r="C904" s="99"/>
      <c r="D904" s="839"/>
      <c r="E904" s="839"/>
      <c r="F904" s="117"/>
    </row>
    <row r="905" spans="1:6" x14ac:dyDescent="0.2">
      <c r="A905" s="537"/>
      <c r="B905" s="99" t="s">
        <v>1273</v>
      </c>
      <c r="C905" s="99"/>
      <c r="D905" s="242"/>
      <c r="E905" s="242"/>
      <c r="F905" s="125" t="s">
        <v>28</v>
      </c>
    </row>
    <row r="906" spans="1:6" x14ac:dyDescent="0.2">
      <c r="A906" s="537"/>
      <c r="B906" s="99"/>
      <c r="C906" s="99"/>
      <c r="D906" s="570"/>
      <c r="E906" s="570"/>
      <c r="F906" s="117"/>
    </row>
    <row r="907" spans="1:6" x14ac:dyDescent="0.2">
      <c r="A907" s="537"/>
      <c r="B907" s="221" t="s">
        <v>474</v>
      </c>
      <c r="C907" s="99"/>
      <c r="D907" s="570"/>
      <c r="E907" s="570"/>
      <c r="F907" s="117"/>
    </row>
    <row r="908" spans="1:6" x14ac:dyDescent="0.2">
      <c r="A908" s="537"/>
      <c r="B908" s="99" t="s">
        <v>674</v>
      </c>
      <c r="C908" s="99"/>
      <c r="D908" s="244"/>
      <c r="E908" s="244"/>
      <c r="F908" s="117"/>
    </row>
    <row r="909" spans="1:6" hidden="1" x14ac:dyDescent="0.2">
      <c r="A909" s="537"/>
      <c r="B909" s="188" t="s">
        <v>475</v>
      </c>
      <c r="C909" s="99"/>
      <c r="D909" s="244"/>
      <c r="E909" s="244"/>
      <c r="F909" s="117"/>
    </row>
    <row r="910" spans="1:6" hidden="1" x14ac:dyDescent="0.2">
      <c r="A910" s="537"/>
      <c r="B910" s="99"/>
      <c r="C910" s="99"/>
      <c r="D910" s="244"/>
      <c r="E910" s="244"/>
      <c r="F910" s="117"/>
    </row>
    <row r="911" spans="1:6" hidden="1" x14ac:dyDescent="0.2">
      <c r="A911" s="537"/>
      <c r="B911" s="99" t="s">
        <v>477</v>
      </c>
      <c r="C911" s="99"/>
      <c r="D911" s="244"/>
      <c r="E911" s="244"/>
      <c r="F911" s="117"/>
    </row>
    <row r="912" spans="1:6" hidden="1" x14ac:dyDescent="0.2">
      <c r="A912" s="537"/>
      <c r="B912" s="188" t="s">
        <v>475</v>
      </c>
      <c r="C912" s="99"/>
      <c r="D912" s="244"/>
      <c r="E912" s="244"/>
      <c r="F912" s="117"/>
    </row>
    <row r="913" spans="1:8" x14ac:dyDescent="0.2">
      <c r="A913" s="537"/>
      <c r="B913" s="99"/>
      <c r="C913" s="99"/>
      <c r="D913" s="570"/>
      <c r="E913" s="570"/>
      <c r="F913" s="117"/>
    </row>
    <row r="914" spans="1:8" x14ac:dyDescent="0.2">
      <c r="A914" s="537"/>
      <c r="B914" s="221"/>
      <c r="C914" s="99"/>
      <c r="D914" s="570"/>
      <c r="E914" s="570"/>
      <c r="F914" s="117"/>
    </row>
    <row r="915" spans="1:8" hidden="1" x14ac:dyDescent="0.2">
      <c r="A915" s="537"/>
      <c r="B915" s="99" t="s">
        <v>476</v>
      </c>
      <c r="C915" s="99"/>
      <c r="D915" s="244"/>
      <c r="E915" s="244"/>
      <c r="F915" s="117"/>
    </row>
    <row r="916" spans="1:8" hidden="1" x14ac:dyDescent="0.2">
      <c r="A916" s="537"/>
      <c r="B916" s="188" t="s">
        <v>475</v>
      </c>
      <c r="C916" s="99"/>
      <c r="D916" s="244"/>
      <c r="E916" s="244"/>
      <c r="F916" s="117"/>
    </row>
    <row r="917" spans="1:8" hidden="1" x14ac:dyDescent="0.2">
      <c r="A917" s="537"/>
      <c r="B917" s="99" t="s">
        <v>456</v>
      </c>
      <c r="C917" s="99"/>
      <c r="D917" s="244"/>
      <c r="E917" s="244"/>
      <c r="F917" s="117"/>
    </row>
    <row r="918" spans="1:8" hidden="1" x14ac:dyDescent="0.2">
      <c r="A918" s="537"/>
      <c r="B918" s="188" t="s">
        <v>475</v>
      </c>
      <c r="C918" s="99"/>
      <c r="D918" s="244"/>
      <c r="E918" s="244"/>
      <c r="F918" s="117"/>
    </row>
    <row r="919" spans="1:8" hidden="1" x14ac:dyDescent="0.2">
      <c r="A919" s="537"/>
      <c r="B919" s="99"/>
      <c r="C919" s="99"/>
      <c r="D919" s="244"/>
      <c r="E919" s="244"/>
      <c r="F919" s="117"/>
    </row>
    <row r="920" spans="1:8" hidden="1" x14ac:dyDescent="0.2">
      <c r="A920" s="537"/>
      <c r="B920" s="188"/>
      <c r="C920" s="99"/>
      <c r="D920" s="244">
        <v>0</v>
      </c>
      <c r="E920" s="244">
        <v>0</v>
      </c>
      <c r="F920" s="117"/>
    </row>
    <row r="921" spans="1:8" hidden="1" x14ac:dyDescent="0.2">
      <c r="A921" s="537"/>
      <c r="B921" s="99"/>
      <c r="C921" s="99"/>
      <c r="D921" s="244"/>
      <c r="E921" s="244"/>
    </row>
    <row r="922" spans="1:8" x14ac:dyDescent="0.2">
      <c r="A922" s="537">
        <f>A902+1</f>
        <v>30</v>
      </c>
      <c r="B922" s="221" t="s">
        <v>10</v>
      </c>
      <c r="C922" s="99"/>
      <c r="D922" s="537"/>
      <c r="E922" s="537"/>
      <c r="F922" s="107" t="s">
        <v>385</v>
      </c>
    </row>
    <row r="923" spans="1:8" x14ac:dyDescent="0.2">
      <c r="A923" s="537"/>
      <c r="B923" s="99"/>
      <c r="C923" s="99"/>
      <c r="D923" s="537"/>
      <c r="E923" s="537"/>
    </row>
    <row r="924" spans="1:8" ht="25.5" x14ac:dyDescent="0.2">
      <c r="A924" s="537"/>
      <c r="B924" s="279" t="s">
        <v>1176</v>
      </c>
      <c r="C924" s="99"/>
      <c r="D924" s="99"/>
      <c r="E924" s="99"/>
    </row>
    <row r="925" spans="1:8" x14ac:dyDescent="0.2">
      <c r="A925" s="537"/>
      <c r="B925" s="99"/>
      <c r="C925" s="99"/>
      <c r="D925" s="99"/>
      <c r="E925" s="99"/>
    </row>
    <row r="926" spans="1:8" x14ac:dyDescent="0.2">
      <c r="A926" s="537"/>
      <c r="B926" s="99"/>
      <c r="C926" s="99"/>
      <c r="D926" s="99"/>
      <c r="E926" s="99"/>
    </row>
    <row r="927" spans="1:8" x14ac:dyDescent="0.2">
      <c r="A927" s="537">
        <f>A922+1</f>
        <v>31</v>
      </c>
      <c r="B927" s="221" t="s">
        <v>79</v>
      </c>
      <c r="C927" s="221"/>
      <c r="D927" s="537"/>
      <c r="E927" s="537"/>
      <c r="F927" s="79"/>
      <c r="G927" s="1"/>
      <c r="H927" s="1"/>
    </row>
    <row r="928" spans="1:8" x14ac:dyDescent="0.2">
      <c r="A928" s="537"/>
      <c r="B928" s="279" t="s">
        <v>318</v>
      </c>
      <c r="C928" s="279"/>
      <c r="D928" s="537"/>
      <c r="E928" s="537"/>
      <c r="F928" s="107" t="s">
        <v>18</v>
      </c>
      <c r="G928" s="101"/>
      <c r="H928" s="101"/>
    </row>
    <row r="929" spans="1:8" x14ac:dyDescent="0.2">
      <c r="A929" s="537"/>
      <c r="B929" s="279" t="s">
        <v>278</v>
      </c>
      <c r="C929" s="279"/>
      <c r="D929" s="279"/>
      <c r="E929" s="279"/>
      <c r="F929" s="121"/>
      <c r="G929" s="101"/>
      <c r="H929" s="101"/>
    </row>
    <row r="930" spans="1:8" x14ac:dyDescent="0.2">
      <c r="A930" s="537"/>
      <c r="B930" s="279" t="s">
        <v>279</v>
      </c>
      <c r="C930" s="279"/>
      <c r="D930" s="279"/>
      <c r="E930" s="279"/>
      <c r="F930" s="121"/>
      <c r="G930" s="101"/>
      <c r="H930" s="101"/>
    </row>
    <row r="931" spans="1:8" ht="25.5" hidden="1" x14ac:dyDescent="0.2">
      <c r="A931" s="537"/>
      <c r="B931" s="279" t="s">
        <v>280</v>
      </c>
      <c r="C931" s="99"/>
      <c r="D931" s="99"/>
      <c r="E931" s="99"/>
    </row>
    <row r="932" spans="1:8" x14ac:dyDescent="0.2">
      <c r="A932" s="537"/>
      <c r="B932" s="279" t="s">
        <v>675</v>
      </c>
      <c r="C932" s="99"/>
      <c r="D932" s="99"/>
      <c r="E932" s="99"/>
    </row>
    <row r="933" spans="1:8" x14ac:dyDescent="0.2">
      <c r="A933" s="537"/>
      <c r="B933" s="279" t="s">
        <v>264</v>
      </c>
      <c r="C933" s="99"/>
      <c r="D933" s="99"/>
      <c r="E933" s="99"/>
    </row>
    <row r="934" spans="1:8" x14ac:dyDescent="0.2">
      <c r="A934" s="537"/>
      <c r="B934" s="279" t="s">
        <v>265</v>
      </c>
      <c r="C934" s="99"/>
      <c r="D934" s="99"/>
      <c r="E934" s="99"/>
    </row>
    <row r="935" spans="1:8" x14ac:dyDescent="0.2">
      <c r="A935" s="537"/>
      <c r="B935" s="279" t="s">
        <v>266</v>
      </c>
      <c r="C935" s="99"/>
      <c r="D935" s="99"/>
      <c r="E935" s="99"/>
    </row>
    <row r="936" spans="1:8" x14ac:dyDescent="0.2">
      <c r="A936" s="537"/>
      <c r="B936" s="279"/>
      <c r="C936" s="99"/>
      <c r="D936" s="99"/>
      <c r="E936" s="99"/>
    </row>
    <row r="937" spans="1:8" ht="51" x14ac:dyDescent="0.2">
      <c r="A937" s="537"/>
      <c r="B937" s="604" t="s">
        <v>80</v>
      </c>
      <c r="C937" s="99"/>
      <c r="D937" s="99"/>
      <c r="E937" s="99"/>
    </row>
    <row r="938" spans="1:8" x14ac:dyDescent="0.2">
      <c r="A938" s="537"/>
      <c r="B938" s="279" t="s">
        <v>265</v>
      </c>
      <c r="C938" s="99"/>
      <c r="D938" s="99"/>
      <c r="E938" s="99"/>
    </row>
    <row r="939" spans="1:8" x14ac:dyDescent="0.2">
      <c r="A939" s="537"/>
      <c r="B939" s="279" t="s">
        <v>479</v>
      </c>
      <c r="C939" s="99"/>
      <c r="D939" s="99"/>
      <c r="E939" s="99"/>
    </row>
    <row r="940" spans="1:8" x14ac:dyDescent="0.2">
      <c r="A940" s="537"/>
      <c r="B940" s="99"/>
      <c r="C940" s="99"/>
      <c r="D940" s="99"/>
      <c r="E940" s="99"/>
    </row>
    <row r="941" spans="1:8" x14ac:dyDescent="0.2">
      <c r="A941" s="537">
        <f>A927+1</f>
        <v>32</v>
      </c>
      <c r="B941" s="221" t="s">
        <v>480</v>
      </c>
      <c r="C941" s="99"/>
      <c r="D941" s="99"/>
      <c r="E941" s="296"/>
      <c r="F941" s="111" t="s">
        <v>24</v>
      </c>
    </row>
    <row r="942" spans="1:8" x14ac:dyDescent="0.2">
      <c r="A942" s="539"/>
      <c r="B942" s="221"/>
      <c r="C942" s="99"/>
      <c r="D942" s="99"/>
      <c r="E942" s="296"/>
    </row>
    <row r="943" spans="1:8" x14ac:dyDescent="0.2">
      <c r="A943" s="537">
        <f>A941+0.1</f>
        <v>32.1</v>
      </c>
      <c r="B943" s="221" t="s">
        <v>81</v>
      </c>
      <c r="C943" s="99"/>
      <c r="D943" s="99"/>
      <c r="E943" s="296"/>
    </row>
    <row r="944" spans="1:8" x14ac:dyDescent="0.2">
      <c r="A944" s="539"/>
      <c r="B944" s="221"/>
      <c r="C944" s="99"/>
      <c r="D944" s="99"/>
      <c r="E944" s="296"/>
    </row>
    <row r="945" spans="1:6" ht="38.25" x14ac:dyDescent="0.2">
      <c r="A945" s="539"/>
      <c r="B945" s="604" t="s">
        <v>705</v>
      </c>
      <c r="C945" s="99"/>
      <c r="D945" s="99"/>
      <c r="E945" s="296"/>
    </row>
    <row r="946" spans="1:6" x14ac:dyDescent="0.2">
      <c r="A946" s="539"/>
      <c r="B946" s="604"/>
      <c r="C946" s="99"/>
      <c r="D946" s="99"/>
      <c r="E946" s="296"/>
    </row>
    <row r="947" spans="1:6" x14ac:dyDescent="0.2">
      <c r="A947" s="539"/>
      <c r="B947" s="226" t="s">
        <v>82</v>
      </c>
      <c r="C947" s="99"/>
      <c r="D947" s="537"/>
      <c r="E947" s="537"/>
    </row>
    <row r="948" spans="1:6" x14ac:dyDescent="0.2">
      <c r="A948" s="539"/>
      <c r="B948" s="279" t="s">
        <v>771</v>
      </c>
      <c r="C948" s="99"/>
      <c r="D948" s="537"/>
      <c r="E948" s="537"/>
    </row>
    <row r="949" spans="1:6" x14ac:dyDescent="0.2">
      <c r="A949" s="539"/>
      <c r="B949" s="279" t="s">
        <v>701</v>
      </c>
      <c r="C949" s="99"/>
      <c r="D949" s="244">
        <v>-45645</v>
      </c>
      <c r="E949" s="244">
        <v>1817465</v>
      </c>
    </row>
    <row r="950" spans="1:6" x14ac:dyDescent="0.2">
      <c r="A950" s="539"/>
      <c r="B950" s="279" t="s">
        <v>788</v>
      </c>
      <c r="C950" s="99"/>
      <c r="D950" s="244">
        <v>0</v>
      </c>
      <c r="E950" s="244">
        <v>806731</v>
      </c>
    </row>
    <row r="951" spans="1:6" x14ac:dyDescent="0.2">
      <c r="A951" s="539"/>
      <c r="B951" s="279" t="s">
        <v>991</v>
      </c>
      <c r="C951" s="99"/>
      <c r="D951" s="244"/>
      <c r="E951" s="244">
        <v>0</v>
      </c>
      <c r="F951" s="14"/>
    </row>
    <row r="952" spans="1:6" x14ac:dyDescent="0.2">
      <c r="A952" s="539"/>
      <c r="B952" s="279" t="s">
        <v>702</v>
      </c>
      <c r="C952" s="99"/>
      <c r="D952" s="244">
        <v>813794</v>
      </c>
      <c r="E952" s="244">
        <v>0</v>
      </c>
      <c r="F952" s="14"/>
    </row>
    <row r="953" spans="1:6" x14ac:dyDescent="0.2">
      <c r="A953" s="539"/>
      <c r="B953" s="279" t="s">
        <v>703</v>
      </c>
      <c r="C953" s="99"/>
      <c r="D953" s="244"/>
      <c r="E953" s="244">
        <v>0</v>
      </c>
      <c r="F953" s="14"/>
    </row>
    <row r="954" spans="1:6" x14ac:dyDescent="0.2">
      <c r="A954" s="539"/>
      <c r="B954" s="279" t="s">
        <v>703</v>
      </c>
      <c r="C954" s="99"/>
      <c r="D954" s="244"/>
      <c r="E954" s="244">
        <v>0</v>
      </c>
      <c r="F954" s="14"/>
    </row>
    <row r="955" spans="1:6" x14ac:dyDescent="0.2">
      <c r="A955" s="539"/>
      <c r="B955" s="279" t="s">
        <v>704</v>
      </c>
      <c r="C955" s="99"/>
      <c r="D955" s="244"/>
      <c r="E955" s="244">
        <v>0</v>
      </c>
      <c r="F955" s="14"/>
    </row>
    <row r="956" spans="1:6" x14ac:dyDescent="0.2">
      <c r="A956" s="539"/>
      <c r="B956" s="279"/>
      <c r="C956" s="99"/>
      <c r="D956" s="244"/>
      <c r="E956" s="244"/>
      <c r="F956" s="14"/>
    </row>
    <row r="957" spans="1:6" x14ac:dyDescent="0.2">
      <c r="A957" s="539"/>
      <c r="B957" s="279" t="s">
        <v>458</v>
      </c>
      <c r="C957" s="99"/>
      <c r="D957" s="99"/>
      <c r="E957" s="296"/>
      <c r="F957" s="14"/>
    </row>
    <row r="958" spans="1:6" x14ac:dyDescent="0.2">
      <c r="A958" s="562"/>
      <c r="B958" s="279"/>
      <c r="C958" s="99"/>
      <c r="D958" s="99"/>
      <c r="E958" s="296"/>
      <c r="F958" s="14"/>
    </row>
    <row r="959" spans="1:6" ht="25.5" x14ac:dyDescent="0.2">
      <c r="A959" s="562"/>
      <c r="B959" s="226" t="s">
        <v>1429</v>
      </c>
      <c r="C959" s="99"/>
      <c r="D959" s="99"/>
      <c r="E959" s="296"/>
      <c r="F959" s="14"/>
    </row>
    <row r="960" spans="1:6" x14ac:dyDescent="0.2">
      <c r="A960" s="539"/>
      <c r="B960" s="279"/>
      <c r="C960" s="99"/>
      <c r="D960" s="99"/>
      <c r="E960" s="296"/>
      <c r="F960" s="14"/>
    </row>
    <row r="961" spans="1:6" x14ac:dyDescent="0.2">
      <c r="A961" s="537">
        <f>A943+0.1</f>
        <v>32.200000000000003</v>
      </c>
      <c r="B961" s="226" t="s">
        <v>481</v>
      </c>
      <c r="C961" s="99"/>
      <c r="D961" s="99"/>
      <c r="E961" s="296"/>
      <c r="F961" s="14"/>
    </row>
    <row r="962" spans="1:6" x14ac:dyDescent="0.2">
      <c r="A962" s="539"/>
      <c r="B962" s="226"/>
      <c r="C962" s="99"/>
      <c r="D962" s="99"/>
      <c r="E962" s="296"/>
      <c r="F962" s="14"/>
    </row>
    <row r="963" spans="1:6" ht="38.25" x14ac:dyDescent="0.2">
      <c r="A963" s="539"/>
      <c r="B963" s="604" t="s">
        <v>252</v>
      </c>
      <c r="C963" s="99"/>
      <c r="D963" s="99"/>
      <c r="E963" s="296"/>
      <c r="F963" s="14"/>
    </row>
    <row r="964" spans="1:6" x14ac:dyDescent="0.2">
      <c r="A964" s="539"/>
      <c r="B964" s="604"/>
      <c r="C964" s="99"/>
      <c r="D964" s="99"/>
      <c r="E964" s="296"/>
      <c r="F964" s="14"/>
    </row>
    <row r="965" spans="1:6" x14ac:dyDescent="0.2">
      <c r="A965" s="539"/>
      <c r="B965" s="604" t="s">
        <v>83</v>
      </c>
      <c r="C965" s="99"/>
      <c r="D965" s="99"/>
      <c r="E965" s="296"/>
      <c r="F965" s="14"/>
    </row>
    <row r="966" spans="1:6" x14ac:dyDescent="0.2">
      <c r="A966" s="539"/>
      <c r="B966" s="279"/>
      <c r="C966" s="99"/>
      <c r="D966" s="99"/>
      <c r="E966" s="296"/>
      <c r="F966" s="14"/>
    </row>
    <row r="967" spans="1:6" x14ac:dyDescent="0.2">
      <c r="A967" s="537">
        <f>A961+0.1</f>
        <v>32.300000000000004</v>
      </c>
      <c r="B967" s="226" t="s">
        <v>482</v>
      </c>
      <c r="C967" s="99"/>
      <c r="D967" s="99"/>
      <c r="E967" s="296"/>
      <c r="F967" s="14"/>
    </row>
    <row r="968" spans="1:6" x14ac:dyDescent="0.2">
      <c r="A968" s="539"/>
      <c r="B968" s="226"/>
      <c r="C968" s="99"/>
      <c r="D968" s="99"/>
      <c r="E968" s="296"/>
      <c r="F968" s="14"/>
    </row>
    <row r="969" spans="1:6" ht="51" x14ac:dyDescent="0.2">
      <c r="A969" s="539"/>
      <c r="B969" s="604" t="s">
        <v>706</v>
      </c>
      <c r="C969" s="99"/>
      <c r="D969" s="99"/>
      <c r="E969" s="296"/>
      <c r="F969" s="14"/>
    </row>
    <row r="970" spans="1:6" x14ac:dyDescent="0.2">
      <c r="A970" s="539"/>
      <c r="B970" s="279"/>
      <c r="C970" s="99"/>
      <c r="D970" s="99"/>
      <c r="E970" s="296"/>
      <c r="F970" s="14"/>
    </row>
    <row r="971" spans="1:6" hidden="1" x14ac:dyDescent="0.2">
      <c r="A971" s="562"/>
      <c r="B971" s="279"/>
      <c r="C971" s="99"/>
      <c r="D971" s="99"/>
      <c r="E971" s="296"/>
      <c r="F971" s="14"/>
    </row>
    <row r="972" spans="1:6" hidden="1" x14ac:dyDescent="0.2">
      <c r="A972" s="562"/>
      <c r="B972" s="279"/>
      <c r="C972" s="99"/>
      <c r="D972" s="99"/>
      <c r="E972" s="296"/>
      <c r="F972" s="14"/>
    </row>
    <row r="973" spans="1:6" hidden="1" x14ac:dyDescent="0.2">
      <c r="A973" s="562"/>
      <c r="B973" s="279"/>
      <c r="C973" s="99"/>
      <c r="D973" s="99"/>
      <c r="E973" s="296"/>
      <c r="F973" s="14"/>
    </row>
    <row r="974" spans="1:6" hidden="1" x14ac:dyDescent="0.2">
      <c r="A974" s="562"/>
      <c r="B974" s="279"/>
      <c r="C974" s="99"/>
      <c r="D974" s="99"/>
      <c r="E974" s="296"/>
      <c r="F974" s="14"/>
    </row>
    <row r="975" spans="1:6" hidden="1" x14ac:dyDescent="0.2">
      <c r="A975" s="562"/>
      <c r="B975" s="279"/>
      <c r="C975" s="99"/>
      <c r="D975" s="99"/>
      <c r="E975" s="296"/>
      <c r="F975" s="14"/>
    </row>
    <row r="976" spans="1:6" x14ac:dyDescent="0.2">
      <c r="A976" s="562"/>
      <c r="B976" s="279"/>
      <c r="C976" s="99"/>
      <c r="D976" s="99"/>
      <c r="E976" s="296"/>
      <c r="F976" s="14"/>
    </row>
    <row r="977" spans="1:6" x14ac:dyDescent="0.2">
      <c r="A977" s="537">
        <f>A967+0.1</f>
        <v>32.400000000000006</v>
      </c>
      <c r="B977" s="226" t="s">
        <v>254</v>
      </c>
      <c r="C977" s="99"/>
      <c r="D977" s="99"/>
      <c r="E977" s="296"/>
      <c r="F977" s="14"/>
    </row>
    <row r="978" spans="1:6" x14ac:dyDescent="0.2">
      <c r="A978" s="537"/>
      <c r="B978" s="279"/>
      <c r="C978" s="99"/>
      <c r="D978" s="99"/>
      <c r="E978" s="296"/>
      <c r="F978" s="14"/>
    </row>
    <row r="979" spans="1:6" x14ac:dyDescent="0.2">
      <c r="A979" s="539"/>
      <c r="B979" s="279" t="s">
        <v>707</v>
      </c>
      <c r="C979" s="99"/>
      <c r="D979" s="99"/>
      <c r="E979" s="296"/>
      <c r="F979" s="14"/>
    </row>
    <row r="980" spans="1:6" hidden="1" x14ac:dyDescent="0.2">
      <c r="A980" s="539"/>
      <c r="B980" s="279"/>
      <c r="C980" s="99"/>
      <c r="D980" s="99"/>
      <c r="E980" s="296"/>
      <c r="F980" s="14"/>
    </row>
    <row r="981" spans="1:6" x14ac:dyDescent="0.2">
      <c r="A981" s="562"/>
      <c r="B981" s="279"/>
      <c r="C981" s="99"/>
      <c r="D981" s="99"/>
      <c r="E981" s="296"/>
      <c r="F981" s="14"/>
    </row>
    <row r="982" spans="1:6" hidden="1" x14ac:dyDescent="0.2">
      <c r="A982" s="562"/>
      <c r="B982" s="279"/>
      <c r="C982" s="99"/>
      <c r="D982" s="99"/>
      <c r="E982" s="296"/>
      <c r="F982" s="14"/>
    </row>
    <row r="983" spans="1:6" hidden="1" x14ac:dyDescent="0.2">
      <c r="A983" s="562"/>
      <c r="B983" s="279"/>
      <c r="C983" s="99"/>
      <c r="D983" s="99"/>
      <c r="E983" s="296"/>
      <c r="F983" s="14"/>
    </row>
    <row r="984" spans="1:6" hidden="1" x14ac:dyDescent="0.2">
      <c r="A984" s="562"/>
      <c r="B984" s="279"/>
      <c r="C984" s="99"/>
      <c r="D984" s="99"/>
      <c r="E984" s="296"/>
      <c r="F984" s="14"/>
    </row>
    <row r="985" spans="1:6" hidden="1" x14ac:dyDescent="0.2">
      <c r="A985" s="562"/>
      <c r="B985" s="279"/>
      <c r="C985" s="99"/>
      <c r="D985" s="99"/>
      <c r="E985" s="296"/>
      <c r="F985" s="14"/>
    </row>
    <row r="986" spans="1:6" hidden="1" x14ac:dyDescent="0.2">
      <c r="A986" s="562"/>
      <c r="B986" s="279"/>
      <c r="C986" s="99"/>
      <c r="D986" s="99"/>
      <c r="E986" s="296"/>
      <c r="F986" s="14"/>
    </row>
    <row r="987" spans="1:6" x14ac:dyDescent="0.2">
      <c r="A987" s="537"/>
      <c r="B987" s="279"/>
      <c r="C987" s="99"/>
      <c r="D987" s="99"/>
      <c r="E987" s="99"/>
      <c r="F987" s="14"/>
    </row>
    <row r="988" spans="1:6" x14ac:dyDescent="0.2">
      <c r="A988" s="537">
        <f>A941+1</f>
        <v>33</v>
      </c>
      <c r="B988" s="221" t="s">
        <v>478</v>
      </c>
      <c r="C988" s="99"/>
      <c r="D988" s="99"/>
      <c r="E988" s="99"/>
      <c r="F988" s="14"/>
    </row>
    <row r="989" spans="1:6" x14ac:dyDescent="0.2">
      <c r="A989" s="537"/>
      <c r="B989" s="221"/>
      <c r="C989" s="99"/>
      <c r="D989" s="99"/>
      <c r="E989" s="99"/>
      <c r="F989" s="14"/>
    </row>
    <row r="990" spans="1:6" ht="25.5" x14ac:dyDescent="0.2">
      <c r="A990" s="537"/>
      <c r="B990" s="279" t="s">
        <v>1212</v>
      </c>
      <c r="C990" s="99"/>
      <c r="D990" s="99"/>
      <c r="E990" s="99"/>
      <c r="F990" s="14"/>
    </row>
    <row r="991" spans="1:6" x14ac:dyDescent="0.2">
      <c r="A991" s="537"/>
      <c r="B991" s="99"/>
      <c r="C991" s="99"/>
      <c r="D991" s="99"/>
      <c r="E991" s="99"/>
      <c r="F991" s="14"/>
    </row>
    <row r="992" spans="1:6" x14ac:dyDescent="0.2">
      <c r="A992" s="537">
        <f>A988+1</f>
        <v>34</v>
      </c>
      <c r="B992" s="6" t="s">
        <v>1053</v>
      </c>
      <c r="C992" s="13"/>
      <c r="D992" s="13"/>
      <c r="E992" s="13"/>
      <c r="F992" s="14"/>
    </row>
    <row r="993" spans="1:6" x14ac:dyDescent="0.2">
      <c r="A993" s="537"/>
      <c r="B993" s="6"/>
      <c r="C993" s="13"/>
      <c r="D993" s="13"/>
      <c r="E993" s="13"/>
      <c r="F993" s="14"/>
    </row>
    <row r="994" spans="1:6" x14ac:dyDescent="0.2">
      <c r="A994" s="537"/>
      <c r="B994" s="6"/>
      <c r="C994" s="13"/>
      <c r="D994" s="13"/>
      <c r="E994" s="13"/>
      <c r="F994" s="14"/>
    </row>
    <row r="995" spans="1:6" x14ac:dyDescent="0.2">
      <c r="A995" s="537"/>
      <c r="B995" s="716" t="s">
        <v>1177</v>
      </c>
      <c r="C995" s="13"/>
      <c r="D995" s="13"/>
      <c r="E995" s="13"/>
      <c r="F995" s="14"/>
    </row>
    <row r="996" spans="1:6" x14ac:dyDescent="0.2">
      <c r="A996" s="537"/>
      <c r="B996" s="717"/>
      <c r="C996" s="13"/>
      <c r="D996" s="13"/>
      <c r="E996" s="13"/>
      <c r="F996" s="14"/>
    </row>
    <row r="997" spans="1:6" ht="24" customHeight="1" x14ac:dyDescent="0.2">
      <c r="A997" s="537"/>
      <c r="B997" s="835" t="s">
        <v>1178</v>
      </c>
      <c r="C997" s="835"/>
      <c r="D997" s="835"/>
      <c r="E997" s="835"/>
      <c r="F997" s="14"/>
    </row>
    <row r="998" spans="1:6" x14ac:dyDescent="0.2">
      <c r="A998" s="537"/>
      <c r="B998" s="717"/>
      <c r="C998" s="13"/>
      <c r="D998" s="13"/>
      <c r="E998" s="13"/>
      <c r="F998" s="14"/>
    </row>
    <row r="999" spans="1:6" x14ac:dyDescent="0.2">
      <c r="A999" s="537"/>
      <c r="B999" s="13" t="s">
        <v>1059</v>
      </c>
      <c r="C999" s="13"/>
      <c r="D999" s="13"/>
      <c r="E999" s="13"/>
      <c r="F999" s="14"/>
    </row>
    <row r="1000" spans="1:6" x14ac:dyDescent="0.2">
      <c r="A1000" s="537"/>
      <c r="B1000" s="6"/>
      <c r="C1000" s="13"/>
      <c r="D1000" s="13"/>
      <c r="E1000" s="13"/>
      <c r="F1000" s="14"/>
    </row>
    <row r="1001" spans="1:6" ht="42.75" customHeight="1" x14ac:dyDescent="0.2">
      <c r="A1001" s="537"/>
      <c r="B1001" s="836" t="s">
        <v>1060</v>
      </c>
      <c r="C1001" s="836"/>
      <c r="D1001" s="836"/>
      <c r="E1001" s="836"/>
      <c r="F1001" s="14"/>
    </row>
    <row r="1002" spans="1:6" ht="53.25" customHeight="1" x14ac:dyDescent="0.2">
      <c r="A1002" s="537"/>
      <c r="B1002" s="836" t="s">
        <v>1489</v>
      </c>
      <c r="C1002" s="836"/>
      <c r="D1002" s="836"/>
      <c r="E1002" s="836"/>
      <c r="F1002" s="14"/>
    </row>
    <row r="1003" spans="1:6" x14ac:dyDescent="0.2">
      <c r="A1003" s="537"/>
      <c r="B1003" s="612" t="s">
        <v>1058</v>
      </c>
      <c r="C1003" s="99"/>
      <c r="D1003" s="99"/>
      <c r="E1003" s="99"/>
      <c r="F1003" s="14"/>
    </row>
    <row r="1004" spans="1:6" x14ac:dyDescent="0.2">
      <c r="A1004" s="537"/>
      <c r="B1004" s="609"/>
      <c r="C1004" s="99"/>
      <c r="D1004" s="99"/>
      <c r="E1004" s="99"/>
      <c r="F1004" s="14"/>
    </row>
    <row r="1005" spans="1:6" ht="27" customHeight="1" x14ac:dyDescent="0.2">
      <c r="A1005" s="537"/>
      <c r="B1005" s="834" t="s">
        <v>1054</v>
      </c>
      <c r="C1005" s="834"/>
      <c r="D1005" s="834"/>
      <c r="E1005" s="834"/>
      <c r="F1005" s="14"/>
    </row>
    <row r="1006" spans="1:6" x14ac:dyDescent="0.2">
      <c r="A1006" s="537"/>
      <c r="B1006" s="609"/>
      <c r="C1006" s="99"/>
      <c r="D1006" s="99"/>
      <c r="E1006" s="99"/>
      <c r="F1006" s="14"/>
    </row>
    <row r="1007" spans="1:6" ht="40.5" customHeight="1" x14ac:dyDescent="0.2">
      <c r="A1007" s="537"/>
      <c r="B1007" s="834" t="s">
        <v>1055</v>
      </c>
      <c r="C1007" s="834"/>
      <c r="D1007" s="834"/>
      <c r="E1007" s="834"/>
      <c r="F1007" s="14"/>
    </row>
    <row r="1008" spans="1:6" x14ac:dyDescent="0.2">
      <c r="A1008" s="537"/>
      <c r="B1008" s="609"/>
      <c r="C1008" s="99"/>
      <c r="D1008" s="99"/>
      <c r="E1008" s="99"/>
      <c r="F1008" s="14"/>
    </row>
    <row r="1009" spans="1:6" x14ac:dyDescent="0.2">
      <c r="A1009" s="537"/>
      <c r="B1009" s="596" t="s">
        <v>1056</v>
      </c>
      <c r="C1009" s="99"/>
      <c r="D1009" s="99"/>
      <c r="E1009" s="99"/>
      <c r="F1009" s="14"/>
    </row>
    <row r="1010" spans="1:6" x14ac:dyDescent="0.2">
      <c r="A1010" s="537"/>
      <c r="B1010" s="609"/>
      <c r="C1010" s="99"/>
      <c r="D1010" s="99"/>
      <c r="E1010" s="99"/>
      <c r="F1010" s="14"/>
    </row>
    <row r="1011" spans="1:6" ht="58.5" customHeight="1" x14ac:dyDescent="0.2">
      <c r="A1011" s="537"/>
      <c r="B1011" s="834" t="s">
        <v>1057</v>
      </c>
      <c r="C1011" s="834"/>
      <c r="D1011" s="834"/>
      <c r="E1011" s="834"/>
      <c r="F1011" s="14"/>
    </row>
    <row r="1012" spans="1:6" x14ac:dyDescent="0.2">
      <c r="A1012" s="537"/>
      <c r="B1012" s="279"/>
      <c r="C1012" s="99"/>
      <c r="D1012" s="99"/>
      <c r="E1012" s="99"/>
      <c r="F1012" s="14"/>
    </row>
    <row r="1013" spans="1:6" x14ac:dyDescent="0.2">
      <c r="A1013" s="537">
        <f>A992+1</f>
        <v>35</v>
      </c>
      <c r="B1013" s="226" t="s">
        <v>1087</v>
      </c>
      <c r="C1013" s="99"/>
      <c r="D1013" s="99"/>
      <c r="E1013" s="99"/>
      <c r="F1013" s="14"/>
    </row>
    <row r="1014" spans="1:6" x14ac:dyDescent="0.2">
      <c r="A1014" s="537"/>
      <c r="B1014" s="226"/>
      <c r="C1014" s="99"/>
      <c r="D1014" s="99"/>
      <c r="E1014" s="99"/>
      <c r="F1014" s="14"/>
    </row>
    <row r="1015" spans="1:6" x14ac:dyDescent="0.2">
      <c r="A1015" s="537"/>
      <c r="B1015" s="226" t="s">
        <v>1088</v>
      </c>
      <c r="C1015" s="99"/>
      <c r="D1015" s="99"/>
      <c r="E1015" s="99"/>
      <c r="F1015" s="14"/>
    </row>
    <row r="1016" spans="1:6" x14ac:dyDescent="0.2">
      <c r="A1016" s="537"/>
      <c r="B1016" s="279"/>
      <c r="C1016" s="99"/>
      <c r="D1016" s="99"/>
      <c r="E1016" s="99"/>
      <c r="F1016" s="14"/>
    </row>
    <row r="1017" spans="1:6" x14ac:dyDescent="0.2">
      <c r="A1017" s="537"/>
      <c r="B1017" s="226" t="s">
        <v>585</v>
      </c>
      <c r="C1017" s="99"/>
      <c r="D1017" s="99"/>
      <c r="E1017" s="99"/>
      <c r="F1017" s="14"/>
    </row>
    <row r="1018" spans="1:6" x14ac:dyDescent="0.2">
      <c r="A1018" s="537"/>
      <c r="B1018" s="279" t="s">
        <v>1091</v>
      </c>
      <c r="C1018" s="99"/>
      <c r="D1018" s="99"/>
      <c r="E1018" s="99"/>
      <c r="F1018" s="14"/>
    </row>
    <row r="1019" spans="1:6" x14ac:dyDescent="0.2">
      <c r="A1019" s="537"/>
      <c r="B1019" s="279"/>
      <c r="C1019" s="99"/>
      <c r="D1019" s="99"/>
      <c r="E1019" s="99"/>
      <c r="F1019" s="14"/>
    </row>
    <row r="1020" spans="1:6" x14ac:dyDescent="0.2">
      <c r="A1020" s="537"/>
      <c r="B1020" s="226" t="s">
        <v>299</v>
      </c>
      <c r="C1020" s="99"/>
      <c r="D1020" s="99"/>
      <c r="E1020" s="99"/>
      <c r="F1020" s="14"/>
    </row>
    <row r="1021" spans="1:6" x14ac:dyDescent="0.2">
      <c r="A1021" s="537"/>
      <c r="B1021" s="279" t="s">
        <v>1400</v>
      </c>
      <c r="C1021" s="99"/>
      <c r="D1021" s="99"/>
      <c r="E1021" s="99"/>
      <c r="F1021" s="14"/>
    </row>
    <row r="1022" spans="1:6" x14ac:dyDescent="0.2">
      <c r="A1022" s="537"/>
      <c r="B1022" s="279"/>
      <c r="C1022" s="99"/>
      <c r="D1022" s="99"/>
      <c r="E1022" s="99"/>
      <c r="F1022" s="14"/>
    </row>
    <row r="1023" spans="1:6" x14ac:dyDescent="0.2">
      <c r="A1023" s="537"/>
      <c r="B1023" s="226" t="s">
        <v>1401</v>
      </c>
      <c r="C1023" s="99"/>
      <c r="D1023" s="99"/>
      <c r="E1023" s="99"/>
      <c r="F1023" s="14"/>
    </row>
    <row r="1024" spans="1:6" x14ac:dyDescent="0.2">
      <c r="A1024" s="537"/>
      <c r="B1024" s="279" t="s">
        <v>1402</v>
      </c>
      <c r="C1024" s="99"/>
      <c r="D1024" s="99"/>
      <c r="E1024" s="99"/>
      <c r="F1024" s="14"/>
    </row>
    <row r="1025" spans="1:6" x14ac:dyDescent="0.2">
      <c r="A1025" s="537"/>
      <c r="B1025" s="279"/>
      <c r="C1025" s="99"/>
      <c r="D1025" s="99"/>
      <c r="E1025" s="99"/>
      <c r="F1025" s="14"/>
    </row>
    <row r="1026" spans="1:6" x14ac:dyDescent="0.2">
      <c r="A1026" s="537"/>
      <c r="B1026" s="226" t="s">
        <v>509</v>
      </c>
      <c r="C1026" s="99"/>
      <c r="D1026" s="99"/>
      <c r="E1026" s="99"/>
      <c r="F1026" s="14"/>
    </row>
    <row r="1027" spans="1:6" x14ac:dyDescent="0.2">
      <c r="A1027" s="537"/>
      <c r="B1027" s="279" t="s">
        <v>1403</v>
      </c>
      <c r="C1027" s="99"/>
      <c r="D1027" s="99"/>
      <c r="E1027" s="99"/>
      <c r="F1027" s="14"/>
    </row>
    <row r="1028" spans="1:6" x14ac:dyDescent="0.2">
      <c r="A1028" s="537"/>
      <c r="B1028" s="279"/>
      <c r="C1028" s="99"/>
      <c r="D1028" s="99"/>
      <c r="E1028" s="99"/>
      <c r="F1028" s="14"/>
    </row>
    <row r="1029" spans="1:6" x14ac:dyDescent="0.2">
      <c r="A1029" s="537"/>
      <c r="B1029" s="226" t="s">
        <v>11</v>
      </c>
      <c r="C1029" s="99"/>
      <c r="D1029" s="99"/>
      <c r="E1029" s="99"/>
      <c r="F1029" s="14"/>
    </row>
    <row r="1030" spans="1:6" x14ac:dyDescent="0.2">
      <c r="A1030" s="537"/>
      <c r="B1030" s="279" t="s">
        <v>1428</v>
      </c>
      <c r="C1030" s="99"/>
      <c r="D1030" s="99"/>
      <c r="E1030" s="99"/>
      <c r="F1030" s="14"/>
    </row>
    <row r="1031" spans="1:6" x14ac:dyDescent="0.2">
      <c r="A1031" s="537"/>
      <c r="B1031" s="279"/>
      <c r="C1031" s="99"/>
      <c r="D1031" s="99"/>
      <c r="E1031" s="99"/>
    </row>
    <row r="1032" spans="1:6" hidden="1" x14ac:dyDescent="0.2">
      <c r="A1032" s="537"/>
      <c r="B1032" s="226" t="s">
        <v>11</v>
      </c>
      <c r="C1032" s="99"/>
      <c r="D1032" s="99"/>
      <c r="E1032" s="99"/>
    </row>
    <row r="1033" spans="1:6" hidden="1" x14ac:dyDescent="0.2">
      <c r="A1033" s="537"/>
      <c r="B1033" s="279" t="s">
        <v>1089</v>
      </c>
      <c r="C1033" s="99"/>
      <c r="D1033" s="99"/>
      <c r="E1033" s="99"/>
    </row>
    <row r="1034" spans="1:6" x14ac:dyDescent="0.2">
      <c r="A1034" s="537"/>
      <c r="B1034" s="279"/>
      <c r="C1034" s="99"/>
      <c r="D1034" s="99"/>
      <c r="E1034" s="99"/>
    </row>
    <row r="1035" spans="1:6" x14ac:dyDescent="0.2">
      <c r="A1035" s="537"/>
      <c r="B1035" s="226" t="s">
        <v>1079</v>
      </c>
      <c r="C1035" s="99"/>
      <c r="D1035" s="99"/>
      <c r="E1035" s="99"/>
    </row>
    <row r="1036" spans="1:6" x14ac:dyDescent="0.2">
      <c r="A1036" s="537"/>
      <c r="B1036" s="279" t="s">
        <v>1404</v>
      </c>
      <c r="C1036" s="99"/>
      <c r="D1036" s="99"/>
      <c r="E1036" s="99"/>
    </row>
    <row r="1037" spans="1:6" x14ac:dyDescent="0.2">
      <c r="A1037" s="537"/>
      <c r="B1037" s="279"/>
      <c r="C1037" s="99"/>
      <c r="D1037" s="99"/>
      <c r="E1037" s="99"/>
    </row>
    <row r="1038" spans="1:6" x14ac:dyDescent="0.2">
      <c r="A1038" s="537"/>
      <c r="B1038" s="226" t="s">
        <v>510</v>
      </c>
      <c r="C1038" s="99"/>
      <c r="D1038" s="99"/>
      <c r="E1038" s="99"/>
    </row>
    <row r="1039" spans="1:6" x14ac:dyDescent="0.2">
      <c r="A1039" s="537"/>
      <c r="B1039" s="279" t="s">
        <v>1090</v>
      </c>
      <c r="C1039" s="99"/>
      <c r="D1039" s="99"/>
      <c r="E1039" s="99"/>
    </row>
    <row r="1040" spans="1:6" x14ac:dyDescent="0.2">
      <c r="B1040" s="279"/>
      <c r="C1040" s="99"/>
      <c r="D1040" s="99"/>
      <c r="E1040" s="99"/>
    </row>
    <row r="1041" spans="1:7" x14ac:dyDescent="0.2">
      <c r="A1041" s="537"/>
      <c r="B1041" s="99"/>
      <c r="C1041" s="99"/>
      <c r="D1041" s="99"/>
      <c r="E1041" s="99"/>
    </row>
    <row r="1042" spans="1:7" x14ac:dyDescent="0.2">
      <c r="A1042" s="537">
        <v>36</v>
      </c>
      <c r="B1042" s="226" t="s">
        <v>1214</v>
      </c>
      <c r="C1042" s="99"/>
      <c r="D1042" s="99"/>
      <c r="E1042" s="99"/>
    </row>
    <row r="1043" spans="1:7" x14ac:dyDescent="0.2">
      <c r="A1043" s="537"/>
      <c r="B1043" s="99"/>
      <c r="C1043" s="99"/>
      <c r="D1043" s="99"/>
      <c r="E1043" s="99"/>
    </row>
    <row r="1044" spans="1:7" ht="51" x14ac:dyDescent="0.2">
      <c r="A1044" s="537"/>
      <c r="B1044" s="279" t="s">
        <v>1213</v>
      </c>
      <c r="C1044" s="253"/>
      <c r="D1044" s="99"/>
      <c r="E1044" s="99"/>
      <c r="F1044" s="14"/>
    </row>
    <row r="1045" spans="1:7" x14ac:dyDescent="0.2">
      <c r="A1045" s="537"/>
      <c r="B1045" s="99"/>
      <c r="C1045" s="253"/>
      <c r="D1045" s="99"/>
      <c r="E1045" s="99"/>
      <c r="F1045" s="14"/>
    </row>
    <row r="1046" spans="1:7" x14ac:dyDescent="0.2">
      <c r="A1046" s="537"/>
      <c r="B1046" s="138"/>
      <c r="C1046" s="617"/>
      <c r="D1046" s="297"/>
      <c r="E1046" s="99"/>
      <c r="F1046" s="14"/>
    </row>
    <row r="1047" spans="1:7" x14ac:dyDescent="0.2">
      <c r="A1047" s="686"/>
      <c r="B1047" s="692" t="s">
        <v>1265</v>
      </c>
      <c r="C1047" s="693"/>
      <c r="D1047" s="99"/>
      <c r="E1047" s="99"/>
      <c r="F1047" s="14"/>
    </row>
    <row r="1048" spans="1:7" ht="76.5" x14ac:dyDescent="0.2">
      <c r="A1048" s="686"/>
      <c r="B1048" s="695" t="s">
        <v>1445</v>
      </c>
      <c r="C1048" s="693"/>
      <c r="D1048" s="99"/>
      <c r="E1048" s="99"/>
      <c r="F1048" s="14"/>
    </row>
    <row r="1049" spans="1:7" x14ac:dyDescent="0.2">
      <c r="A1049" s="537"/>
      <c r="B1049" s="696" t="s">
        <v>1266</v>
      </c>
      <c r="C1049" s="701">
        <v>-915227</v>
      </c>
      <c r="D1049" s="447"/>
      <c r="E1049" s="563"/>
      <c r="F1049" s="14"/>
    </row>
    <row r="1050" spans="1:7" x14ac:dyDescent="0.2">
      <c r="A1050" s="537"/>
      <c r="B1050" s="696" t="s">
        <v>1258</v>
      </c>
      <c r="C1050" s="701"/>
      <c r="D1050" s="618"/>
      <c r="E1050" s="99"/>
      <c r="F1050" s="14"/>
    </row>
    <row r="1051" spans="1:7" x14ac:dyDescent="0.2">
      <c r="A1051" s="537"/>
      <c r="B1051" s="693" t="s">
        <v>1267</v>
      </c>
      <c r="C1051" s="701">
        <v>1617543</v>
      </c>
      <c r="D1051" s="618"/>
      <c r="E1051" s="99"/>
      <c r="F1051" s="14"/>
    </row>
    <row r="1052" spans="1:7" x14ac:dyDescent="0.2">
      <c r="A1052" s="537"/>
      <c r="B1052" s="696" t="s">
        <v>1259</v>
      </c>
      <c r="C1052" s="701"/>
      <c r="D1052" s="138"/>
      <c r="E1052" s="138"/>
      <c r="F1052" s="102"/>
      <c r="G1052" s="565"/>
    </row>
    <row r="1053" spans="1:7" x14ac:dyDescent="0.2">
      <c r="A1053" s="537"/>
      <c r="B1053" s="693" t="s">
        <v>1446</v>
      </c>
      <c r="C1053" s="701">
        <v>-702316</v>
      </c>
      <c r="D1053" s="614"/>
      <c r="E1053" s="138"/>
      <c r="F1053" s="102"/>
      <c r="G1053" s="102"/>
    </row>
    <row r="1054" spans="1:7" x14ac:dyDescent="0.2">
      <c r="A1054" s="691"/>
      <c r="B1054" s="693"/>
      <c r="C1054" s="701"/>
      <c r="D1054" s="614"/>
      <c r="E1054" s="138"/>
      <c r="F1054" s="102"/>
      <c r="G1054" s="102"/>
    </row>
    <row r="1055" spans="1:7" x14ac:dyDescent="0.2">
      <c r="A1055" s="691"/>
      <c r="C1055" s="616"/>
      <c r="D1055" s="614"/>
      <c r="E1055" s="138"/>
      <c r="F1055" s="102"/>
      <c r="G1055" s="102"/>
    </row>
    <row r="1056" spans="1:7" x14ac:dyDescent="0.2">
      <c r="A1056" s="537"/>
      <c r="B1056" s="692" t="s">
        <v>1268</v>
      </c>
      <c r="C1056" s="702"/>
      <c r="D1056" s="99"/>
      <c r="E1056" s="99"/>
    </row>
    <row r="1057" spans="1:6" ht="51" x14ac:dyDescent="0.2">
      <c r="A1057" s="537"/>
      <c r="B1057" s="695" t="s">
        <v>1269</v>
      </c>
      <c r="C1057" s="702"/>
      <c r="D1057" s="99"/>
      <c r="E1057" s="99"/>
    </row>
    <row r="1058" spans="1:6" x14ac:dyDescent="0.2">
      <c r="A1058" s="537"/>
      <c r="B1058" s="696" t="s">
        <v>1266</v>
      </c>
      <c r="C1058" s="701">
        <v>6558</v>
      </c>
      <c r="D1058" s="563"/>
      <c r="E1058" s="563"/>
    </row>
    <row r="1059" spans="1:6" s="99" customFormat="1" x14ac:dyDescent="0.2">
      <c r="A1059" s="686"/>
      <c r="B1059" s="696" t="s">
        <v>1258</v>
      </c>
      <c r="C1059" s="701"/>
      <c r="F1059" s="253"/>
    </row>
    <row r="1060" spans="1:6" s="99" customFormat="1" x14ac:dyDescent="0.2">
      <c r="A1060" s="686"/>
      <c r="B1060" s="693" t="s">
        <v>1270</v>
      </c>
      <c r="C1060" s="701">
        <v>-5443</v>
      </c>
      <c r="F1060" s="253"/>
    </row>
    <row r="1061" spans="1:6" s="99" customFormat="1" x14ac:dyDescent="0.2">
      <c r="A1061" s="686"/>
      <c r="B1061" s="696" t="s">
        <v>1259</v>
      </c>
      <c r="C1061" s="701"/>
      <c r="F1061" s="253"/>
    </row>
    <row r="1062" spans="1:6" s="99" customFormat="1" x14ac:dyDescent="0.2">
      <c r="A1062" s="686"/>
      <c r="B1062" s="693" t="s">
        <v>1446</v>
      </c>
      <c r="C1062" s="701">
        <v>-1115</v>
      </c>
      <c r="F1062" s="253"/>
    </row>
    <row r="1063" spans="1:6" s="99" customFormat="1" ht="15" x14ac:dyDescent="0.2">
      <c r="A1063" s="686"/>
      <c r="B1063" s="698"/>
      <c r="C1063" s="616"/>
      <c r="F1063" s="253"/>
    </row>
    <row r="1064" spans="1:6" s="99" customFormat="1" x14ac:dyDescent="0.2">
      <c r="A1064" s="686"/>
      <c r="B1064" s="692" t="s">
        <v>1447</v>
      </c>
      <c r="C1064" s="702"/>
      <c r="F1064" s="253"/>
    </row>
    <row r="1065" spans="1:6" s="99" customFormat="1" ht="38.25" x14ac:dyDescent="0.2">
      <c r="A1065" s="686"/>
      <c r="B1065" s="695" t="s">
        <v>1448</v>
      </c>
      <c r="C1065" s="702"/>
      <c r="F1065" s="253"/>
    </row>
    <row r="1066" spans="1:6" s="99" customFormat="1" x14ac:dyDescent="0.2">
      <c r="A1066" s="686"/>
      <c r="B1066" s="696" t="s">
        <v>1266</v>
      </c>
      <c r="C1066" s="701">
        <v>9203</v>
      </c>
      <c r="D1066" s="563"/>
      <c r="E1066" s="563"/>
      <c r="F1066" s="253"/>
    </row>
    <row r="1067" spans="1:6" s="99" customFormat="1" x14ac:dyDescent="0.2">
      <c r="A1067" s="686"/>
      <c r="B1067" s="696" t="s">
        <v>1258</v>
      </c>
      <c r="C1067" s="701"/>
      <c r="F1067" s="253"/>
    </row>
    <row r="1068" spans="1:6" s="99" customFormat="1" x14ac:dyDescent="0.2">
      <c r="A1068" s="686"/>
      <c r="B1068" s="693" t="s">
        <v>1270</v>
      </c>
      <c r="C1068" s="701">
        <v>-10345</v>
      </c>
      <c r="F1068" s="253"/>
    </row>
    <row r="1069" spans="1:6" s="99" customFormat="1" x14ac:dyDescent="0.2">
      <c r="A1069" s="686"/>
      <c r="B1069" s="696" t="s">
        <v>1259</v>
      </c>
      <c r="C1069" s="701"/>
      <c r="F1069" s="253"/>
    </row>
    <row r="1070" spans="1:6" s="99" customFormat="1" x14ac:dyDescent="0.2">
      <c r="A1070" s="688"/>
      <c r="B1070" s="693" t="s">
        <v>1446</v>
      </c>
      <c r="C1070" s="701">
        <v>1142</v>
      </c>
      <c r="F1070" s="253"/>
    </row>
    <row r="1071" spans="1:6" s="99" customFormat="1" x14ac:dyDescent="0.2">
      <c r="A1071" s="688"/>
      <c r="B1071" s="129"/>
      <c r="C1071" s="616"/>
      <c r="F1071" s="253"/>
    </row>
    <row r="1072" spans="1:6" s="99" customFormat="1" ht="15" x14ac:dyDescent="0.2">
      <c r="A1072" s="688"/>
      <c r="B1072" s="698"/>
      <c r="C1072" s="616"/>
      <c r="F1072" s="253"/>
    </row>
    <row r="1073" spans="1:5" ht="15" x14ac:dyDescent="0.2">
      <c r="A1073" s="688"/>
      <c r="B1073" s="698"/>
      <c r="C1073" s="616"/>
      <c r="D1073" s="99"/>
      <c r="E1073" s="99"/>
    </row>
    <row r="1074" spans="1:5" x14ac:dyDescent="0.2">
      <c r="A1074" s="688"/>
      <c r="B1074" s="692" t="s">
        <v>1449</v>
      </c>
      <c r="C1074" s="702"/>
      <c r="D1074" s="99"/>
      <c r="E1074" s="99"/>
    </row>
    <row r="1075" spans="1:5" ht="38.25" x14ac:dyDescent="0.2">
      <c r="A1075" s="688"/>
      <c r="B1075" s="695" t="s">
        <v>1450</v>
      </c>
      <c r="C1075" s="702"/>
      <c r="D1075" s="99"/>
      <c r="E1075" s="563"/>
    </row>
    <row r="1076" spans="1:5" ht="13.5" thickBot="1" x14ac:dyDescent="0.25">
      <c r="A1076" s="688"/>
      <c r="B1076" s="696" t="s">
        <v>1266</v>
      </c>
      <c r="C1076" s="710">
        <v>-678599</v>
      </c>
      <c r="D1076" s="563"/>
      <c r="E1076" s="563"/>
    </row>
    <row r="1077" spans="1:5" x14ac:dyDescent="0.2">
      <c r="A1077" s="688"/>
      <c r="B1077" s="696" t="s">
        <v>1258</v>
      </c>
      <c r="C1077" s="701"/>
      <c r="D1077" s="99"/>
      <c r="E1077" s="99"/>
    </row>
    <row r="1078" spans="1:5" x14ac:dyDescent="0.2">
      <c r="A1078" s="688"/>
      <c r="B1078" s="693" t="s">
        <v>1267</v>
      </c>
      <c r="C1078" s="701">
        <v>580918</v>
      </c>
      <c r="D1078" s="99"/>
      <c r="E1078" s="99"/>
    </row>
    <row r="1079" spans="1:5" x14ac:dyDescent="0.2">
      <c r="A1079" s="688"/>
      <c r="B1079" s="696" t="s">
        <v>1259</v>
      </c>
      <c r="C1079" s="701"/>
      <c r="D1079" s="99"/>
      <c r="E1079" s="99"/>
    </row>
    <row r="1080" spans="1:5" x14ac:dyDescent="0.2">
      <c r="A1080" s="688"/>
      <c r="B1080" s="693" t="s">
        <v>1451</v>
      </c>
      <c r="C1080" s="701">
        <v>118522</v>
      </c>
      <c r="D1080" s="99"/>
      <c r="E1080" s="99"/>
    </row>
    <row r="1081" spans="1:5" x14ac:dyDescent="0.2">
      <c r="A1081" s="688"/>
      <c r="B1081" s="693" t="s">
        <v>1452</v>
      </c>
      <c r="C1081" s="701">
        <v>-20841</v>
      </c>
      <c r="D1081" s="99"/>
      <c r="E1081" s="99"/>
    </row>
    <row r="1082" spans="1:5" ht="14.25" x14ac:dyDescent="0.2">
      <c r="A1082" s="688"/>
      <c r="B1082" s="699"/>
      <c r="C1082" s="616"/>
      <c r="D1082" s="99"/>
      <c r="E1082" s="99"/>
    </row>
    <row r="1083" spans="1:5" x14ac:dyDescent="0.2">
      <c r="A1083" s="688"/>
      <c r="B1083" s="138"/>
      <c r="C1083" s="616"/>
      <c r="D1083" s="99"/>
      <c r="E1083" s="99"/>
    </row>
    <row r="1084" spans="1:5" ht="13.5" thickBot="1" x14ac:dyDescent="0.25">
      <c r="A1084" s="688"/>
      <c r="B1084" s="221" t="s">
        <v>1437</v>
      </c>
      <c r="C1084" s="613">
        <f>C1088+C1091</f>
        <v>-189590.77000000002</v>
      </c>
      <c r="D1084" s="563"/>
      <c r="E1084" s="99"/>
    </row>
    <row r="1085" spans="1:5" x14ac:dyDescent="0.2">
      <c r="A1085" s="688"/>
      <c r="B1085" s="99"/>
      <c r="C1085" s="615"/>
      <c r="D1085" s="99"/>
      <c r="E1085" s="99"/>
    </row>
    <row r="1086" spans="1:5" x14ac:dyDescent="0.2">
      <c r="A1086" s="688"/>
      <c r="B1086" s="99"/>
      <c r="C1086" s="615"/>
      <c r="D1086" s="99"/>
      <c r="E1086" s="99"/>
    </row>
    <row r="1087" spans="1:5" x14ac:dyDescent="0.2">
      <c r="A1087" s="688"/>
      <c r="B1087" s="99"/>
      <c r="C1087" s="615"/>
      <c r="D1087" s="99"/>
      <c r="E1087" s="99"/>
    </row>
    <row r="1088" spans="1:5" x14ac:dyDescent="0.2">
      <c r="A1088" s="688"/>
      <c r="B1088" s="671" t="s">
        <v>1259</v>
      </c>
      <c r="C1088" s="615">
        <v>-432863.32</v>
      </c>
      <c r="D1088" s="99"/>
      <c r="E1088" s="563"/>
    </row>
    <row r="1089" spans="1:7" ht="13.5" thickBot="1" x14ac:dyDescent="0.25">
      <c r="A1089" s="688"/>
      <c r="B1089" s="297" t="s">
        <v>1435</v>
      </c>
      <c r="C1089" s="613">
        <f>SUM(C1088)</f>
        <v>-432863.32</v>
      </c>
      <c r="D1089" s="99"/>
      <c r="E1089" s="99"/>
    </row>
    <row r="1090" spans="1:7" x14ac:dyDescent="0.2">
      <c r="A1090" s="688"/>
      <c r="B1090" s="297"/>
      <c r="C1090" s="615"/>
      <c r="D1090" s="99"/>
      <c r="E1090" s="99"/>
    </row>
    <row r="1091" spans="1:7" x14ac:dyDescent="0.2">
      <c r="A1091" s="688"/>
      <c r="B1091" s="671" t="s">
        <v>1259</v>
      </c>
      <c r="C1091" s="615">
        <f>SUM('[9]GL 22082014 (3)'!$G$4533:$G$4559)+'[9]GL 22082014 (3)'!$G$4562</f>
        <v>243272.55</v>
      </c>
      <c r="D1091" s="99"/>
      <c r="E1091" s="99"/>
    </row>
    <row r="1092" spans="1:7" ht="13.5" thickBot="1" x14ac:dyDescent="0.25">
      <c r="A1092" s="688"/>
      <c r="B1092" s="297" t="s">
        <v>1436</v>
      </c>
      <c r="C1092" s="613">
        <f>SUM(C1091)</f>
        <v>243272.55</v>
      </c>
      <c r="D1092" s="99"/>
      <c r="E1092" s="99"/>
    </row>
    <row r="1093" spans="1:7" x14ac:dyDescent="0.2">
      <c r="A1093" s="688"/>
      <c r="B1093" s="99"/>
      <c r="C1093" s="615"/>
      <c r="D1093" s="99"/>
      <c r="E1093" s="99"/>
    </row>
    <row r="1094" spans="1:7" x14ac:dyDescent="0.2">
      <c r="A1094" s="688"/>
      <c r="B1094" s="99"/>
      <c r="C1094" s="615"/>
      <c r="D1094" s="99"/>
      <c r="E1094" s="99"/>
    </row>
    <row r="1095" spans="1:7" x14ac:dyDescent="0.2">
      <c r="A1095" s="688"/>
      <c r="B1095" s="671" t="s">
        <v>1442</v>
      </c>
      <c r="C1095" s="615">
        <f>C1096</f>
        <v>25886.35</v>
      </c>
      <c r="D1095" s="99"/>
      <c r="E1095" s="99">
        <v>174</v>
      </c>
    </row>
    <row r="1096" spans="1:7" ht="13.5" thickBot="1" x14ac:dyDescent="0.25">
      <c r="A1096" s="688"/>
      <c r="B1096" s="99" t="s">
        <v>1440</v>
      </c>
      <c r="C1096" s="613">
        <v>25886.35</v>
      </c>
      <c r="D1096" s="99"/>
      <c r="E1096" s="99"/>
    </row>
    <row r="1097" spans="1:7" x14ac:dyDescent="0.2">
      <c r="A1097" s="688"/>
      <c r="B1097" s="99"/>
      <c r="C1097" s="615"/>
      <c r="D1097" s="99"/>
      <c r="E1097" s="99"/>
    </row>
    <row r="1098" spans="1:7" x14ac:dyDescent="0.2">
      <c r="A1098" s="688"/>
      <c r="B1098" s="671" t="s">
        <v>1443</v>
      </c>
      <c r="C1098" s="615">
        <v>105686.44</v>
      </c>
      <c r="D1098" s="99"/>
      <c r="E1098" s="99"/>
    </row>
    <row r="1099" spans="1:7" ht="13.5" thickBot="1" x14ac:dyDescent="0.25">
      <c r="A1099" s="688"/>
      <c r="B1099" s="99" t="s">
        <v>1441</v>
      </c>
      <c r="C1099" s="613">
        <f>SUM(C1098)</f>
        <v>105686.44</v>
      </c>
      <c r="D1099" s="99"/>
      <c r="E1099" s="99"/>
    </row>
    <row r="1100" spans="1:7" x14ac:dyDescent="0.2">
      <c r="A1100" s="688"/>
      <c r="B1100" s="99"/>
      <c r="C1100" s="615"/>
      <c r="D1100" s="99"/>
      <c r="E1100" s="99"/>
    </row>
    <row r="1101" spans="1:7" x14ac:dyDescent="0.2">
      <c r="A1101" s="688"/>
      <c r="B1101" s="99"/>
      <c r="C1101" s="615"/>
      <c r="D1101" s="99"/>
      <c r="E1101" s="99"/>
    </row>
    <row r="1102" spans="1:7" x14ac:dyDescent="0.2">
      <c r="A1102" s="688"/>
      <c r="B1102" s="130" t="s">
        <v>187</v>
      </c>
      <c r="C1102" s="225"/>
      <c r="D1102" s="225"/>
      <c r="E1102" s="138"/>
      <c r="F1102" s="138"/>
      <c r="G1102" s="703"/>
    </row>
    <row r="1103" spans="1:7" ht="51" x14ac:dyDescent="0.2">
      <c r="A1103" s="688"/>
      <c r="B1103" s="297" t="s">
        <v>1459</v>
      </c>
      <c r="C1103" s="707"/>
      <c r="D1103" s="614"/>
      <c r="E1103" s="614"/>
      <c r="F1103" s="614"/>
      <c r="G1103" s="614"/>
    </row>
    <row r="1104" spans="1:7" x14ac:dyDescent="0.2">
      <c r="A1104" s="688"/>
      <c r="B1104" s="614"/>
      <c r="C1104" s="614"/>
      <c r="D1104" s="614"/>
      <c r="E1104" s="614"/>
      <c r="F1104" s="614"/>
      <c r="G1104" s="614"/>
    </row>
    <row r="1105" spans="1:7" x14ac:dyDescent="0.2">
      <c r="A1105" s="688"/>
      <c r="B1105" s="614"/>
      <c r="C1105" s="614"/>
      <c r="D1105" s="614"/>
      <c r="E1105" s="138"/>
      <c r="F1105" s="138"/>
      <c r="G1105" s="138"/>
    </row>
    <row r="1106" spans="1:7" ht="13.5" thickBot="1" x14ac:dyDescent="0.25">
      <c r="A1106" s="688"/>
      <c r="B1106" s="704" t="s">
        <v>1266</v>
      </c>
      <c r="C1106" s="706">
        <f>-C1114-C1109</f>
        <v>455024</v>
      </c>
      <c r="D1106" s="707"/>
      <c r="E1106" s="138"/>
      <c r="F1106" s="138"/>
    </row>
    <row r="1107" spans="1:7" x14ac:dyDescent="0.2">
      <c r="A1107" s="688"/>
      <c r="B1107" s="614"/>
      <c r="C1107" s="616"/>
      <c r="D1107" s="614"/>
      <c r="E1107" s="138"/>
      <c r="F1107" s="138"/>
    </row>
    <row r="1108" spans="1:7" x14ac:dyDescent="0.2">
      <c r="A1108" s="688"/>
      <c r="C1108" s="616"/>
      <c r="D1108" s="138"/>
      <c r="E1108" s="138"/>
      <c r="F1108" s="138"/>
    </row>
    <row r="1109" spans="1:7" x14ac:dyDescent="0.2">
      <c r="A1109" s="688"/>
      <c r="B1109" s="705" t="s">
        <v>1258</v>
      </c>
      <c r="C1109" s="616">
        <v>-739015</v>
      </c>
      <c r="D1109" s="138"/>
      <c r="E1109" s="138"/>
      <c r="F1109" s="138"/>
    </row>
    <row r="1110" spans="1:7" ht="13.5" thickBot="1" x14ac:dyDescent="0.25">
      <c r="A1110" s="688"/>
      <c r="B1110" s="138" t="s">
        <v>1460</v>
      </c>
      <c r="C1110" s="613">
        <v>-739015</v>
      </c>
      <c r="D1110" s="138"/>
      <c r="E1110" s="138"/>
      <c r="F1110" s="138"/>
    </row>
    <row r="1111" spans="1:7" x14ac:dyDescent="0.2">
      <c r="A1111" s="688"/>
      <c r="B1111" s="138"/>
      <c r="C1111" s="619"/>
      <c r="D1111" s="138"/>
      <c r="E1111" s="138"/>
      <c r="F1111" s="138"/>
    </row>
    <row r="1112" spans="1:7" x14ac:dyDescent="0.2">
      <c r="A1112" s="688"/>
      <c r="B1112" s="704" t="s">
        <v>1259</v>
      </c>
      <c r="C1112" s="616">
        <f>-215329+27240</f>
        <v>-188089</v>
      </c>
      <c r="D1112" s="707"/>
      <c r="E1112" s="138"/>
      <c r="F1112" s="138"/>
    </row>
    <row r="1113" spans="1:7" x14ac:dyDescent="0.2">
      <c r="A1113" s="688"/>
      <c r="B1113" s="138" t="s">
        <v>1461</v>
      </c>
      <c r="C1113" s="616">
        <v>472080</v>
      </c>
      <c r="D1113" s="447"/>
      <c r="E1113" s="138"/>
      <c r="F1113" s="138"/>
    </row>
    <row r="1114" spans="1:7" x14ac:dyDescent="0.2">
      <c r="A1114" s="688"/>
      <c r="B1114" s="138" t="s">
        <v>1462</v>
      </c>
      <c r="C1114" s="616">
        <f>SUM(C1112:C1113)</f>
        <v>283991</v>
      </c>
      <c r="D1114" s="447"/>
      <c r="E1114" s="138"/>
      <c r="F1114" s="138"/>
    </row>
    <row r="1115" spans="1:7" x14ac:dyDescent="0.2">
      <c r="A1115" s="688"/>
      <c r="B1115" s="138"/>
      <c r="C1115" s="102"/>
      <c r="D1115" s="138"/>
      <c r="E1115" s="138"/>
      <c r="F1115" s="138"/>
    </row>
    <row r="1116" spans="1:7" x14ac:dyDescent="0.2">
      <c r="A1116" s="688"/>
      <c r="B1116" s="99"/>
      <c r="C1116" s="99"/>
      <c r="D1116" s="99"/>
      <c r="E1116" s="99"/>
    </row>
    <row r="1117" spans="1:7" x14ac:dyDescent="0.2">
      <c r="A1117" s="688"/>
      <c r="B1117" s="99"/>
      <c r="C1117" s="615"/>
      <c r="D1117" s="99"/>
      <c r="E1117" s="99"/>
    </row>
    <row r="1118" spans="1:7" x14ac:dyDescent="0.2">
      <c r="A1118" s="688"/>
      <c r="B1118" s="99"/>
      <c r="C1118" s="615"/>
      <c r="D1118" s="99"/>
      <c r="E1118" s="99"/>
    </row>
    <row r="1119" spans="1:7" x14ac:dyDescent="0.2">
      <c r="A1119" s="688">
        <v>37</v>
      </c>
      <c r="B1119" s="221" t="s">
        <v>1444</v>
      </c>
      <c r="C1119" s="615"/>
      <c r="D1119" s="99"/>
      <c r="E1119" s="99"/>
    </row>
    <row r="1120" spans="1:7" x14ac:dyDescent="0.2">
      <c r="A1120" s="688"/>
      <c r="B1120" s="221"/>
      <c r="C1120" s="99"/>
      <c r="D1120" s="99"/>
      <c r="E1120" s="99"/>
    </row>
    <row r="1121" spans="1:5" x14ac:dyDescent="0.2">
      <c r="A1121" s="688"/>
      <c r="B1121" s="693" t="s">
        <v>1453</v>
      </c>
      <c r="C1121" s="693"/>
      <c r="D1121" s="693"/>
      <c r="E1121" s="99"/>
    </row>
    <row r="1122" spans="1:5" ht="25.5" x14ac:dyDescent="0.2">
      <c r="A1122" s="688"/>
      <c r="B1122" s="695" t="s">
        <v>1454</v>
      </c>
      <c r="C1122" s="694" t="s">
        <v>1455</v>
      </c>
      <c r="D1122" s="694" t="s">
        <v>1456</v>
      </c>
      <c r="E1122" s="99"/>
    </row>
    <row r="1123" spans="1:5" x14ac:dyDescent="0.2">
      <c r="A1123" s="688"/>
      <c r="B1123" s="696" t="s">
        <v>1258</v>
      </c>
      <c r="C1123" s="697"/>
      <c r="D1123" s="697"/>
      <c r="E1123" s="99"/>
    </row>
    <row r="1124" spans="1:5" x14ac:dyDescent="0.2">
      <c r="A1124" s="688"/>
      <c r="B1124" s="693" t="s">
        <v>1457</v>
      </c>
      <c r="C1124" s="700">
        <v>550568.76</v>
      </c>
      <c r="D1124" s="700">
        <v>-550568.76</v>
      </c>
      <c r="E1124" s="99"/>
    </row>
    <row r="1125" spans="1:5" x14ac:dyDescent="0.2">
      <c r="A1125" s="688"/>
      <c r="B1125" s="696" t="s">
        <v>1259</v>
      </c>
      <c r="C1125" s="697"/>
      <c r="D1125" s="697"/>
      <c r="E1125" s="99"/>
    </row>
    <row r="1126" spans="1:5" x14ac:dyDescent="0.2">
      <c r="A1126" s="688"/>
      <c r="B1126" s="693" t="s">
        <v>1458</v>
      </c>
      <c r="C1126" s="700">
        <v>-550568.76</v>
      </c>
      <c r="D1126" s="700">
        <v>550568.76</v>
      </c>
      <c r="E1126" s="99"/>
    </row>
    <row r="1127" spans="1:5" x14ac:dyDescent="0.2">
      <c r="A1127" s="688"/>
      <c r="B1127" s="99"/>
      <c r="C1127" s="99"/>
      <c r="D1127" s="99"/>
      <c r="E1127" s="99"/>
    </row>
    <row r="1128" spans="1:5" x14ac:dyDescent="0.2">
      <c r="A1128" s="688"/>
      <c r="B1128" s="99"/>
      <c r="C1128" s="99"/>
      <c r="D1128" s="99"/>
      <c r="E1128" s="99"/>
    </row>
    <row r="1129" spans="1:5" ht="15" x14ac:dyDescent="0.25">
      <c r="A1129" s="712">
        <v>38</v>
      </c>
      <c r="B1129" s="712" t="s">
        <v>1477</v>
      </c>
      <c r="C1129" s="126"/>
      <c r="D1129" s="126"/>
      <c r="E1129" s="99"/>
    </row>
    <row r="1130" spans="1:5" x14ac:dyDescent="0.2">
      <c r="A1130" s="126"/>
      <c r="B1130" s="126" t="s">
        <v>1478</v>
      </c>
      <c r="C1130" s="126"/>
      <c r="D1130" s="126"/>
      <c r="E1130" s="99"/>
    </row>
    <row r="1131" spans="1:5" x14ac:dyDescent="0.2">
      <c r="A1131" s="126"/>
      <c r="B1131" s="126"/>
      <c r="C1131" s="126"/>
      <c r="D1131" s="126"/>
      <c r="E1131" s="99"/>
    </row>
    <row r="1132" spans="1:5" ht="51" customHeight="1" x14ac:dyDescent="0.2">
      <c r="A1132" s="126"/>
      <c r="B1132" s="789" t="s">
        <v>1479</v>
      </c>
      <c r="C1132" s="789"/>
      <c r="D1132" s="789"/>
    </row>
    <row r="1133" spans="1:5" x14ac:dyDescent="0.2">
      <c r="A1133" s="126"/>
      <c r="B1133" s="126"/>
      <c r="C1133" s="126"/>
      <c r="D1133" s="126"/>
      <c r="E1133" s="99"/>
    </row>
    <row r="1134" spans="1:5" ht="15" x14ac:dyDescent="0.25">
      <c r="A1134" s="126"/>
      <c r="B1134" s="714" t="s">
        <v>1480</v>
      </c>
      <c r="C1134" s="712">
        <v>2014</v>
      </c>
      <c r="D1134" s="712">
        <v>2013</v>
      </c>
      <c r="E1134" s="99"/>
    </row>
    <row r="1135" spans="1:5" x14ac:dyDescent="0.2">
      <c r="A1135" s="126"/>
      <c r="B1135" s="126"/>
      <c r="C1135" s="126"/>
      <c r="D1135" s="126"/>
      <c r="E1135" s="99"/>
    </row>
    <row r="1136" spans="1:5" x14ac:dyDescent="0.2">
      <c r="A1136" s="126"/>
      <c r="B1136" s="126" t="s">
        <v>1481</v>
      </c>
      <c r="C1136" s="206">
        <v>0</v>
      </c>
      <c r="D1136" s="206">
        <v>0</v>
      </c>
      <c r="E1136" s="99"/>
    </row>
    <row r="1137" spans="1:5" x14ac:dyDescent="0.2">
      <c r="A1137" s="126"/>
      <c r="B1137" s="126" t="s">
        <v>1482</v>
      </c>
      <c r="C1137" s="206">
        <v>0</v>
      </c>
      <c r="D1137" s="206">
        <v>0</v>
      </c>
      <c r="E1137" s="99"/>
    </row>
    <row r="1138" spans="1:5" x14ac:dyDescent="0.2">
      <c r="A1138" s="126"/>
      <c r="B1138" s="126" t="s">
        <v>1483</v>
      </c>
      <c r="C1138" s="206">
        <v>0</v>
      </c>
      <c r="D1138" s="206">
        <v>0</v>
      </c>
      <c r="E1138" s="99"/>
    </row>
    <row r="1139" spans="1:5" x14ac:dyDescent="0.2">
      <c r="A1139" s="126"/>
      <c r="B1139" s="126"/>
      <c r="C1139" s="126"/>
      <c r="D1139" s="126"/>
      <c r="E1139" s="99"/>
    </row>
    <row r="1140" spans="1:5" ht="64.5" customHeight="1" x14ac:dyDescent="0.2">
      <c r="A1140" s="126"/>
      <c r="B1140" s="833" t="s">
        <v>1484</v>
      </c>
      <c r="C1140" s="833"/>
      <c r="D1140" s="833"/>
      <c r="E1140" s="99"/>
    </row>
    <row r="1141" spans="1:5" x14ac:dyDescent="0.2">
      <c r="A1141" s="711"/>
      <c r="B1141" s="99"/>
      <c r="C1141" s="99"/>
      <c r="D1141" s="99"/>
      <c r="E1141" s="99"/>
    </row>
    <row r="1142" spans="1:5" x14ac:dyDescent="0.2">
      <c r="A1142" s="711"/>
      <c r="B1142" s="99"/>
      <c r="C1142" s="99"/>
      <c r="D1142" s="99">
        <v>175</v>
      </c>
      <c r="E1142" s="99"/>
    </row>
    <row r="1143" spans="1:5" x14ac:dyDescent="0.2">
      <c r="A1143" s="711"/>
      <c r="B1143" s="99"/>
      <c r="C1143" s="99"/>
      <c r="D1143" s="99"/>
      <c r="E1143" s="99"/>
    </row>
  </sheetData>
  <mergeCells count="30">
    <mergeCell ref="B134:E135"/>
    <mergeCell ref="B138:E138"/>
    <mergeCell ref="B169:E169"/>
    <mergeCell ref="B273:E273"/>
    <mergeCell ref="B262:E262"/>
    <mergeCell ref="R1:S1"/>
    <mergeCell ref="B15:B17"/>
    <mergeCell ref="B2:E2"/>
    <mergeCell ref="B3:E3"/>
    <mergeCell ref="B4:E4"/>
    <mergeCell ref="J5:Q11"/>
    <mergeCell ref="B441:E441"/>
    <mergeCell ref="B885:E885"/>
    <mergeCell ref="B888:E888"/>
    <mergeCell ref="B1005:E1005"/>
    <mergeCell ref="B785:E785"/>
    <mergeCell ref="B859:E859"/>
    <mergeCell ref="B861:E861"/>
    <mergeCell ref="B867:E867"/>
    <mergeCell ref="B870:E870"/>
    <mergeCell ref="D904:E904"/>
    <mergeCell ref="B880:E880"/>
    <mergeCell ref="B772:E772"/>
    <mergeCell ref="B1140:D1140"/>
    <mergeCell ref="B1132:D1132"/>
    <mergeCell ref="B1007:E1007"/>
    <mergeCell ref="B1011:E1011"/>
    <mergeCell ref="B997:E997"/>
    <mergeCell ref="B1001:E1001"/>
    <mergeCell ref="B1002:E1002"/>
  </mergeCells>
  <phoneticPr fontId="13" type="noConversion"/>
  <conditionalFormatting sqref="B413 B377 B398 B384 B391 B420 B406 B71:B72 B76 B69 B65 B61 B57:B58 B55 B51:B52 B4:E4">
    <cfRule type="cellIs" dxfId="5" priority="8" stopIfTrue="1" operator="equal">
      <formula>"input financial year in cover sheet"</formula>
    </cfRule>
  </conditionalFormatting>
  <conditionalFormatting sqref="B2:E2">
    <cfRule type="cellIs" dxfId="4" priority="9" stopIfTrue="1" operator="equal">
      <formula>"Input name of municipality in cover sheet"</formula>
    </cfRule>
  </conditionalFormatting>
  <hyperlinks>
    <hyperlink ref="C111" location="'App A'!A1" display="'App A'!A1"/>
    <hyperlink ref="C563" location="'Notes15-61'!A135" display="'Notes15-61'!A135"/>
    <hyperlink ref="C45" location="'Notes15-61'!A908" display="Notes15-61'!A1"/>
    <hyperlink ref="C250" location="'Notes15-61'!A124" display="Notes15-61'!A124"/>
  </hyperlinks>
  <pageMargins left="0.98425196850393704" right="0.98425196850393704" top="0.98425196850393704" bottom="0.98425196850393704" header="0.51181102362204722" footer="0.51181102362204722"/>
  <pageSetup paperSize="9" scale="48" firstPageNumber="26" orientation="portrait" useFirstPageNumber="1" r:id="rId1"/>
  <headerFooter alignWithMargins="0">
    <oddFooter>&amp;C&amp;P</oddFooter>
  </headerFooter>
  <rowBreaks count="7" manualBreakCount="7">
    <brk id="232" max="4" man="1"/>
    <brk id="338" max="4" man="1"/>
    <brk id="459" max="4" man="1"/>
    <brk id="705" max="4" man="1"/>
    <brk id="805" max="4" man="1"/>
    <brk id="887" max="4" man="1"/>
    <brk id="1002" max="4"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view="pageLayout" zoomScaleNormal="100" zoomScaleSheetLayoutView="90" workbookViewId="0">
      <selection activeCell="E15" sqref="E15"/>
    </sheetView>
  </sheetViews>
  <sheetFormatPr defaultColWidth="9.140625" defaultRowHeight="12.75" x14ac:dyDescent="0.2"/>
  <cols>
    <col min="1" max="1" width="45.7109375" style="2" customWidth="1"/>
    <col min="2" max="2" width="10" style="2" customWidth="1"/>
    <col min="3" max="3" width="15.42578125" style="2" customWidth="1"/>
    <col min="4" max="7" width="13.7109375" style="2" customWidth="1"/>
    <col min="8" max="8" width="2" style="2" customWidth="1"/>
    <col min="9" max="10" width="13.7109375" style="2" customWidth="1"/>
    <col min="11" max="16384" width="9.140625" style="2"/>
  </cols>
  <sheetData>
    <row r="2" spans="1:10" ht="15.75" x14ac:dyDescent="0.25">
      <c r="A2" s="828" t="str">
        <f>IF([10]Cover!A6="Insert Name of Municipality here","Input name of municipality in cover sheet",[10]Cover!A6)</f>
        <v>XHARIEP DISTRICT MUNICIPALITY</v>
      </c>
      <c r="B2" s="828"/>
      <c r="C2" s="828"/>
      <c r="D2" s="828"/>
      <c r="E2" s="828"/>
      <c r="F2" s="828"/>
      <c r="G2" s="828"/>
      <c r="H2" s="828"/>
      <c r="I2" s="828"/>
      <c r="J2" s="828"/>
    </row>
    <row r="3" spans="1:10" x14ac:dyDescent="0.2">
      <c r="A3" s="764" t="s">
        <v>1137</v>
      </c>
      <c r="B3" s="764"/>
      <c r="C3" s="764"/>
      <c r="D3" s="764"/>
      <c r="E3" s="764"/>
      <c r="F3" s="764"/>
      <c r="G3" s="764"/>
      <c r="H3" s="764"/>
      <c r="I3" s="764"/>
      <c r="J3" s="764"/>
    </row>
    <row r="4" spans="1:10" x14ac:dyDescent="0.2">
      <c r="A4" s="764" t="s">
        <v>1138</v>
      </c>
      <c r="B4" s="764"/>
      <c r="C4" s="764"/>
      <c r="D4" s="764"/>
      <c r="E4" s="764"/>
      <c r="F4" s="764"/>
      <c r="G4" s="764"/>
      <c r="H4" s="764"/>
      <c r="I4" s="764"/>
      <c r="J4" s="764"/>
    </row>
    <row r="5" spans="1:10" x14ac:dyDescent="0.2">
      <c r="A5" s="853" t="str">
        <f>IF([10]Cover!E8="insert financial year (e.g. 2008)", "input financial year in cover sheet","as at 30 June "&amp;[10]Cover!E8)</f>
        <v>as at 30 June 2013</v>
      </c>
      <c r="B5" s="853"/>
      <c r="C5" s="853"/>
      <c r="D5" s="853"/>
      <c r="E5" s="853"/>
      <c r="F5" s="853"/>
      <c r="G5" s="853"/>
      <c r="H5" s="853"/>
      <c r="I5" s="853"/>
      <c r="J5" s="853"/>
    </row>
    <row r="6" spans="1:10" x14ac:dyDescent="0.2">
      <c r="A6" s="124"/>
      <c r="B6" s="124"/>
      <c r="C6" s="124"/>
      <c r="D6" s="124"/>
      <c r="E6" s="124"/>
      <c r="F6" s="124"/>
      <c r="G6" s="124"/>
      <c r="H6" s="124"/>
      <c r="I6" s="124"/>
      <c r="J6" s="124"/>
    </row>
    <row r="7" spans="1:10" ht="63.75" x14ac:dyDescent="0.2">
      <c r="A7" s="351" t="s">
        <v>1139</v>
      </c>
      <c r="B7" s="352" t="s">
        <v>1140</v>
      </c>
      <c r="C7" s="352" t="s">
        <v>1141</v>
      </c>
      <c r="D7" s="353" t="s">
        <v>1487</v>
      </c>
      <c r="E7" s="353" t="s">
        <v>1142</v>
      </c>
      <c r="F7" s="353" t="s">
        <v>1143</v>
      </c>
      <c r="G7" s="353" t="s">
        <v>1488</v>
      </c>
      <c r="H7" s="354"/>
      <c r="I7" s="353" t="s">
        <v>1144</v>
      </c>
      <c r="J7" s="353" t="s">
        <v>1145</v>
      </c>
    </row>
    <row r="8" spans="1:10" x14ac:dyDescent="0.2">
      <c r="A8" s="355"/>
      <c r="B8" s="356"/>
      <c r="C8" s="357"/>
      <c r="D8" s="306" t="s">
        <v>1146</v>
      </c>
      <c r="E8" s="306" t="s">
        <v>1146</v>
      </c>
      <c r="F8" s="306" t="s">
        <v>1146</v>
      </c>
      <c r="G8" s="358" t="s">
        <v>1146</v>
      </c>
      <c r="H8" s="124"/>
      <c r="I8" s="359" t="s">
        <v>1146</v>
      </c>
      <c r="J8" s="358" t="s">
        <v>1146</v>
      </c>
    </row>
    <row r="9" spans="1:10" x14ac:dyDescent="0.2">
      <c r="A9" s="360" t="s">
        <v>1147</v>
      </c>
      <c r="B9" s="361"/>
      <c r="C9" s="362"/>
      <c r="D9" s="363"/>
      <c r="E9" s="363"/>
      <c r="F9" s="363"/>
      <c r="G9" s="364"/>
      <c r="H9" s="365"/>
      <c r="I9" s="362"/>
      <c r="J9" s="364"/>
    </row>
    <row r="10" spans="1:10" x14ac:dyDescent="0.2">
      <c r="A10" s="360" t="s">
        <v>1148</v>
      </c>
      <c r="B10" s="361">
        <v>0</v>
      </c>
      <c r="C10" s="362">
        <v>0</v>
      </c>
      <c r="D10" s="363">
        <v>0</v>
      </c>
      <c r="E10" s="363">
        <v>0</v>
      </c>
      <c r="F10" s="363">
        <v>0</v>
      </c>
      <c r="G10" s="364">
        <v>0</v>
      </c>
      <c r="H10" s="365"/>
      <c r="I10" s="362">
        <v>0</v>
      </c>
      <c r="J10" s="364">
        <v>0</v>
      </c>
    </row>
    <row r="11" spans="1:10" x14ac:dyDescent="0.2">
      <c r="A11" s="366"/>
      <c r="B11" s="363"/>
      <c r="C11" s="362"/>
      <c r="D11" s="363"/>
      <c r="E11" s="363"/>
      <c r="F11" s="363"/>
      <c r="G11" s="364"/>
      <c r="H11" s="365"/>
      <c r="I11" s="362"/>
      <c r="J11" s="364"/>
    </row>
    <row r="12" spans="1:10" ht="13.5" thickBot="1" x14ac:dyDescent="0.25">
      <c r="A12" s="367" t="s">
        <v>1149</v>
      </c>
      <c r="B12" s="368">
        <v>0</v>
      </c>
      <c r="C12" s="368">
        <v>0</v>
      </c>
      <c r="D12" s="368">
        <v>0</v>
      </c>
      <c r="E12" s="368">
        <v>0</v>
      </c>
      <c r="F12" s="368">
        <v>0</v>
      </c>
      <c r="G12" s="368">
        <v>0</v>
      </c>
      <c r="H12" s="365"/>
      <c r="I12" s="368">
        <v>0</v>
      </c>
      <c r="J12" s="368">
        <v>0</v>
      </c>
    </row>
    <row r="13" spans="1:10" ht="13.5" thickTop="1" x14ac:dyDescent="0.2"/>
    <row r="14" spans="1:10" x14ac:dyDescent="0.2">
      <c r="A14" s="369" t="s">
        <v>1150</v>
      </c>
    </row>
  </sheetData>
  <mergeCells count="4">
    <mergeCell ref="A2:J2"/>
    <mergeCell ref="A3:J3"/>
    <mergeCell ref="A4:J4"/>
    <mergeCell ref="A5:J5"/>
  </mergeCells>
  <conditionalFormatting sqref="A5:A6">
    <cfRule type="cellIs" dxfId="3" priority="1" stopIfTrue="1" operator="equal">
      <formula>"input financial year in cover sheet"</formula>
    </cfRule>
  </conditionalFormatting>
  <conditionalFormatting sqref="A2">
    <cfRule type="cellIs" dxfId="2" priority="2" stopIfTrue="1" operator="equal">
      <formula>"Input name of municipality in cover sheet"</formula>
    </cfRule>
  </conditionalFormatting>
  <pageMargins left="0.70866141732283472" right="0.70866141732283472" top="0.74803149606299213" bottom="0.74803149606299213" header="0.31496062992125984" footer="0.31496062992125984"/>
  <pageSetup scale="59" orientation="portrait" r:id="rId1"/>
  <headerFooter>
    <oddHeader>&amp;C176</oddHeader>
    <oddFooter>&amp;C34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Layout" topLeftCell="B14" zoomScaleNormal="70" zoomScaleSheetLayoutView="70" workbookViewId="0">
      <selection activeCell="M31" sqref="M31"/>
    </sheetView>
  </sheetViews>
  <sheetFormatPr defaultColWidth="9.140625" defaultRowHeight="14.25" x14ac:dyDescent="0.2"/>
  <cols>
    <col min="1" max="1" width="53.42578125" style="372" customWidth="1"/>
    <col min="2" max="2" width="13.7109375" style="393" customWidth="1"/>
    <col min="3" max="3" width="1.7109375" style="393" customWidth="1"/>
    <col min="4" max="4" width="15" style="393" bestFit="1" customWidth="1"/>
    <col min="5" max="5" width="1.7109375" style="393" customWidth="1"/>
    <col min="6" max="6" width="13.7109375" style="393" customWidth="1"/>
    <col min="7" max="7" width="1.7109375" style="393" customWidth="1"/>
    <col min="8" max="8" width="16.7109375" style="393" customWidth="1"/>
    <col min="9" max="9" width="1.7109375" style="393" customWidth="1"/>
    <col min="10" max="10" width="16.7109375" style="393" customWidth="1"/>
    <col min="11" max="11" width="1.7109375" style="393" customWidth="1"/>
    <col min="12" max="12" width="13.7109375" style="393" customWidth="1"/>
    <col min="13" max="13" width="9.140625" style="372"/>
    <col min="14" max="14" width="11.7109375" style="372" bestFit="1" customWidth="1"/>
    <col min="15" max="15" width="9.140625" style="372"/>
    <col min="16" max="16" width="10.7109375" style="372" customWidth="1"/>
    <col min="17" max="16384" width="9.140625" style="372"/>
  </cols>
  <sheetData>
    <row r="1" spans="1:12" ht="15.75" x14ac:dyDescent="0.25">
      <c r="A1" s="854" t="s">
        <v>626</v>
      </c>
      <c r="B1" s="855"/>
      <c r="C1" s="855"/>
      <c r="D1" s="855"/>
      <c r="E1" s="855"/>
      <c r="F1" s="855"/>
      <c r="G1" s="855"/>
      <c r="H1" s="855"/>
      <c r="I1" s="855"/>
      <c r="J1" s="855"/>
      <c r="K1" s="370"/>
      <c r="L1" s="371"/>
    </row>
    <row r="2" spans="1:12" ht="15" x14ac:dyDescent="0.25">
      <c r="A2" s="856" t="s">
        <v>1163</v>
      </c>
      <c r="B2" s="857"/>
      <c r="C2" s="857"/>
      <c r="D2" s="857"/>
      <c r="E2" s="857"/>
      <c r="F2" s="857"/>
      <c r="G2" s="857"/>
      <c r="H2" s="857"/>
      <c r="I2" s="857"/>
      <c r="J2" s="857"/>
      <c r="K2" s="373"/>
      <c r="L2" s="374"/>
    </row>
    <row r="3" spans="1:12" ht="15" x14ac:dyDescent="0.25">
      <c r="A3" s="858" t="s">
        <v>1151</v>
      </c>
      <c r="B3" s="859"/>
      <c r="C3" s="859"/>
      <c r="D3" s="859"/>
      <c r="E3" s="859"/>
      <c r="F3" s="859"/>
      <c r="G3" s="859"/>
      <c r="H3" s="859"/>
      <c r="I3" s="859"/>
      <c r="J3" s="859"/>
      <c r="K3" s="373"/>
      <c r="L3" s="374"/>
    </row>
    <row r="4" spans="1:12" ht="15" x14ac:dyDescent="0.25">
      <c r="A4" s="860" t="s">
        <v>1180</v>
      </c>
      <c r="B4" s="861"/>
      <c r="C4" s="861"/>
      <c r="D4" s="861"/>
      <c r="E4" s="861"/>
      <c r="F4" s="861"/>
      <c r="G4" s="861"/>
      <c r="H4" s="861"/>
      <c r="I4" s="861"/>
      <c r="J4" s="861"/>
      <c r="K4" s="375"/>
      <c r="L4" s="376"/>
    </row>
    <row r="5" spans="1:12" x14ac:dyDescent="0.2">
      <c r="A5" s="377"/>
      <c r="B5" s="377"/>
      <c r="C5" s="377"/>
      <c r="D5" s="377"/>
      <c r="E5" s="377"/>
      <c r="F5" s="377"/>
      <c r="G5" s="377"/>
      <c r="H5" s="377"/>
      <c r="I5" s="377"/>
      <c r="J5" s="377"/>
      <c r="K5" s="377"/>
      <c r="L5" s="377"/>
    </row>
    <row r="6" spans="1:12" x14ac:dyDescent="0.2">
      <c r="A6" s="378"/>
      <c r="B6" s="378"/>
      <c r="C6" s="378"/>
      <c r="D6" s="378"/>
      <c r="E6" s="378"/>
      <c r="F6" s="378"/>
      <c r="G6" s="378"/>
      <c r="H6" s="378"/>
      <c r="I6" s="378"/>
      <c r="J6" s="378"/>
      <c r="K6" s="378"/>
      <c r="L6" s="378"/>
    </row>
    <row r="7" spans="1:12" ht="15" x14ac:dyDescent="0.25">
      <c r="A7" s="379" t="s">
        <v>1163</v>
      </c>
      <c r="B7" s="380"/>
      <c r="C7" s="380"/>
      <c r="D7" s="380"/>
      <c r="E7" s="380"/>
      <c r="F7" s="380"/>
      <c r="G7" s="380"/>
      <c r="H7" s="380"/>
      <c r="I7" s="380"/>
      <c r="J7" s="380"/>
      <c r="K7" s="380"/>
      <c r="L7" s="380"/>
    </row>
    <row r="8" spans="1:12" ht="15" x14ac:dyDescent="0.25">
      <c r="A8" s="379"/>
      <c r="B8" s="380"/>
      <c r="C8" s="380"/>
      <c r="D8" s="380"/>
      <c r="E8" s="380"/>
      <c r="F8" s="380"/>
      <c r="G8" s="380"/>
      <c r="H8" s="380"/>
      <c r="I8" s="380"/>
      <c r="J8" s="380"/>
      <c r="K8" s="380"/>
      <c r="L8" s="380"/>
    </row>
    <row r="9" spans="1:12" ht="75" x14ac:dyDescent="0.2">
      <c r="A9" s="381" t="s">
        <v>1152</v>
      </c>
      <c r="B9" s="382" t="s">
        <v>1164</v>
      </c>
      <c r="C9" s="382"/>
      <c r="D9" s="382" t="s">
        <v>1153</v>
      </c>
      <c r="E9" s="383"/>
      <c r="F9" s="382" t="s">
        <v>121</v>
      </c>
      <c r="G9" s="384"/>
      <c r="H9" s="382" t="s">
        <v>1154</v>
      </c>
      <c r="I9" s="384"/>
      <c r="J9" s="382" t="s">
        <v>1155</v>
      </c>
      <c r="K9" s="384"/>
      <c r="L9" s="385" t="s">
        <v>1184</v>
      </c>
    </row>
    <row r="10" spans="1:12" ht="15" x14ac:dyDescent="0.25">
      <c r="A10" s="386"/>
      <c r="B10" s="387" t="s">
        <v>1146</v>
      </c>
      <c r="C10" s="387"/>
      <c r="D10" s="387" t="s">
        <v>1146</v>
      </c>
      <c r="E10" s="387"/>
      <c r="F10" s="387" t="s">
        <v>1146</v>
      </c>
      <c r="G10" s="387"/>
      <c r="H10" s="387" t="s">
        <v>1146</v>
      </c>
      <c r="I10" s="387"/>
      <c r="J10" s="387" t="s">
        <v>1146</v>
      </c>
      <c r="K10" s="387"/>
      <c r="L10" s="388" t="s">
        <v>1146</v>
      </c>
    </row>
    <row r="11" spans="1:12" x14ac:dyDescent="0.2">
      <c r="B11" s="372"/>
      <c r="C11" s="372"/>
      <c r="D11" s="372"/>
      <c r="E11" s="372"/>
      <c r="F11" s="372"/>
      <c r="G11" s="372"/>
      <c r="H11" s="372"/>
      <c r="I11" s="372"/>
      <c r="J11" s="372"/>
      <c r="K11" s="372"/>
      <c r="L11" s="372"/>
    </row>
    <row r="12" spans="1:12" ht="15" x14ac:dyDescent="0.25">
      <c r="A12" s="389" t="s">
        <v>1156</v>
      </c>
      <c r="B12" s="390"/>
      <c r="C12" s="390"/>
      <c r="D12" s="390"/>
      <c r="E12" s="390"/>
      <c r="F12" s="390"/>
      <c r="G12" s="390"/>
      <c r="H12" s="390"/>
      <c r="I12" s="390"/>
      <c r="J12" s="390"/>
      <c r="K12" s="390"/>
      <c r="L12" s="390"/>
    </row>
    <row r="13" spans="1:12" x14ac:dyDescent="0.2">
      <c r="A13" s="372" t="s">
        <v>1157</v>
      </c>
      <c r="B13" s="391">
        <v>25754064</v>
      </c>
      <c r="C13" s="391"/>
      <c r="D13" s="391">
        <v>0</v>
      </c>
      <c r="E13" s="392"/>
      <c r="F13" s="391">
        <v>0</v>
      </c>
      <c r="G13" s="392"/>
      <c r="H13" s="391">
        <v>-25312142</v>
      </c>
      <c r="I13" s="392"/>
      <c r="J13" s="391">
        <v>-458934</v>
      </c>
      <c r="K13" s="392"/>
      <c r="L13" s="392">
        <v>-17012</v>
      </c>
    </row>
    <row r="14" spans="1:12" x14ac:dyDescent="0.2">
      <c r="A14" s="372" t="s">
        <v>655</v>
      </c>
      <c r="B14" s="391">
        <v>204193</v>
      </c>
      <c r="C14" s="391"/>
      <c r="D14" s="391">
        <v>0</v>
      </c>
      <c r="E14" s="392"/>
      <c r="F14" s="391">
        <v>0</v>
      </c>
      <c r="G14" s="392"/>
      <c r="H14" s="391">
        <v>0</v>
      </c>
      <c r="I14" s="392"/>
      <c r="J14" s="391">
        <v>0</v>
      </c>
      <c r="K14" s="392"/>
      <c r="L14" s="392">
        <v>204193</v>
      </c>
    </row>
    <row r="15" spans="1:12" x14ac:dyDescent="0.2">
      <c r="A15" s="372" t="s">
        <v>657</v>
      </c>
      <c r="B15" s="391">
        <v>1120684</v>
      </c>
      <c r="C15" s="391"/>
      <c r="D15" s="391">
        <v>0</v>
      </c>
      <c r="E15" s="392"/>
      <c r="F15" s="391">
        <v>0</v>
      </c>
      <c r="G15" s="392"/>
      <c r="H15" s="391">
        <v>0</v>
      </c>
      <c r="I15" s="392"/>
      <c r="J15" s="391">
        <v>0</v>
      </c>
      <c r="K15" s="392"/>
      <c r="L15" s="392">
        <v>1120684</v>
      </c>
    </row>
    <row r="16" spans="1:12" ht="15.75" customHeight="1" x14ac:dyDescent="0.2">
      <c r="B16" s="391"/>
      <c r="C16" s="391"/>
      <c r="D16" s="391"/>
      <c r="E16" s="392"/>
      <c r="F16" s="392"/>
      <c r="G16" s="392"/>
      <c r="H16" s="392"/>
      <c r="I16" s="392"/>
      <c r="J16" s="392"/>
      <c r="K16" s="392"/>
      <c r="L16" s="392"/>
    </row>
    <row r="17" spans="1:16" ht="15.75" customHeight="1" x14ac:dyDescent="0.25">
      <c r="A17" s="389" t="s">
        <v>1158</v>
      </c>
      <c r="B17" s="391"/>
      <c r="C17" s="391"/>
      <c r="D17" s="391"/>
      <c r="E17" s="392"/>
      <c r="F17" s="392"/>
      <c r="G17" s="392"/>
      <c r="H17" s="392"/>
      <c r="I17" s="392"/>
      <c r="J17" s="392"/>
      <c r="K17" s="392"/>
      <c r="L17" s="392"/>
    </row>
    <row r="18" spans="1:16" ht="15.75" customHeight="1" x14ac:dyDescent="0.2">
      <c r="A18" s="372" t="s">
        <v>381</v>
      </c>
      <c r="B18" s="391">
        <v>0</v>
      </c>
      <c r="C18" s="391"/>
      <c r="D18" s="391">
        <v>0</v>
      </c>
      <c r="E18" s="392"/>
      <c r="F18" s="391">
        <v>25754064</v>
      </c>
      <c r="G18" s="392"/>
      <c r="H18" s="391">
        <v>-25754064</v>
      </c>
      <c r="I18" s="392"/>
      <c r="J18" s="391">
        <v>0</v>
      </c>
      <c r="K18" s="392"/>
      <c r="L18" s="392">
        <v>0</v>
      </c>
    </row>
    <row r="19" spans="1:16" ht="15.75" customHeight="1" x14ac:dyDescent="0.2">
      <c r="A19" s="372" t="s">
        <v>1159</v>
      </c>
      <c r="B19" s="391">
        <v>403152</v>
      </c>
      <c r="C19" s="391"/>
      <c r="D19" s="391">
        <v>-403000</v>
      </c>
      <c r="E19" s="392"/>
      <c r="F19" s="391">
        <v>1250151.83</v>
      </c>
      <c r="G19" s="392"/>
      <c r="H19" s="391">
        <v>-1233140</v>
      </c>
      <c r="I19" s="392"/>
      <c r="J19" s="391">
        <v>0</v>
      </c>
      <c r="K19" s="392"/>
      <c r="L19" s="392">
        <v>0</v>
      </c>
      <c r="N19" s="566"/>
    </row>
    <row r="20" spans="1:16" ht="15.75" customHeight="1" x14ac:dyDescent="0.2">
      <c r="A20" s="372" t="s">
        <v>1160</v>
      </c>
      <c r="B20" s="391">
        <v>227944</v>
      </c>
      <c r="C20" s="391"/>
      <c r="D20" s="391">
        <v>-227000</v>
      </c>
      <c r="E20" s="392"/>
      <c r="F20" s="391">
        <v>890000</v>
      </c>
      <c r="G20" s="392"/>
      <c r="H20" s="391">
        <v>-708150</v>
      </c>
      <c r="I20" s="392"/>
      <c r="J20" s="391">
        <v>0</v>
      </c>
      <c r="K20" s="392"/>
      <c r="L20" s="392">
        <v>182794</v>
      </c>
    </row>
    <row r="21" spans="1:16" ht="15.75" customHeight="1" x14ac:dyDescent="0.2">
      <c r="A21" s="372" t="s">
        <v>687</v>
      </c>
      <c r="B21" s="391">
        <v>0</v>
      </c>
      <c r="C21" s="391"/>
      <c r="D21" s="391">
        <v>0</v>
      </c>
      <c r="E21" s="392"/>
      <c r="F21" s="391">
        <v>1000000</v>
      </c>
      <c r="G21" s="392"/>
      <c r="H21" s="391">
        <v>-1000000</v>
      </c>
      <c r="I21" s="392"/>
      <c r="J21" s="391">
        <v>0</v>
      </c>
      <c r="K21" s="392"/>
      <c r="L21" s="392">
        <v>0</v>
      </c>
    </row>
    <row r="22" spans="1:16" ht="15.75" customHeight="1" x14ac:dyDescent="0.2">
      <c r="B22" s="391"/>
      <c r="C22" s="391"/>
      <c r="D22" s="391"/>
      <c r="E22" s="392"/>
      <c r="F22" s="392"/>
      <c r="G22" s="392"/>
      <c r="H22" s="392"/>
      <c r="I22" s="392"/>
      <c r="J22" s="392"/>
      <c r="K22" s="392"/>
      <c r="L22" s="392"/>
    </row>
    <row r="23" spans="1:16" ht="15.75" customHeight="1" x14ac:dyDescent="0.25">
      <c r="A23" s="389" t="s">
        <v>1161</v>
      </c>
      <c r="B23" s="391"/>
      <c r="C23" s="391"/>
      <c r="D23" s="391"/>
      <c r="E23" s="392"/>
      <c r="F23" s="392"/>
      <c r="G23" s="392"/>
      <c r="H23" s="392"/>
      <c r="I23" s="392"/>
      <c r="J23" s="392"/>
      <c r="K23" s="392"/>
      <c r="L23" s="392"/>
    </row>
    <row r="24" spans="1:16" ht="15.75" customHeight="1" x14ac:dyDescent="0.2">
      <c r="A24" s="372" t="s">
        <v>654</v>
      </c>
      <c r="B24" s="391">
        <v>36080</v>
      </c>
      <c r="C24" s="391"/>
      <c r="D24" s="391">
        <v>0</v>
      </c>
      <c r="E24" s="392"/>
      <c r="F24" s="391">
        <v>0</v>
      </c>
      <c r="G24" s="392"/>
      <c r="H24" s="391">
        <v>0</v>
      </c>
      <c r="I24" s="392"/>
      <c r="J24" s="391">
        <v>0</v>
      </c>
      <c r="K24" s="392"/>
      <c r="L24" s="392">
        <v>36080</v>
      </c>
      <c r="P24" s="394"/>
    </row>
    <row r="25" spans="1:16" ht="15.75" customHeight="1" x14ac:dyDescent="0.2">
      <c r="B25" s="392"/>
      <c r="C25" s="392"/>
      <c r="D25" s="392"/>
      <c r="E25" s="392"/>
      <c r="F25" s="392"/>
      <c r="G25" s="392"/>
      <c r="H25" s="392"/>
      <c r="I25" s="392"/>
      <c r="J25" s="392"/>
      <c r="K25" s="392"/>
      <c r="L25" s="392"/>
    </row>
    <row r="26" spans="1:16" ht="15.75" customHeight="1" x14ac:dyDescent="0.25">
      <c r="A26" s="389" t="s">
        <v>1162</v>
      </c>
      <c r="B26" s="395">
        <v>27746117</v>
      </c>
      <c r="C26" s="396"/>
      <c r="D26" s="395">
        <v>-630000</v>
      </c>
      <c r="E26" s="392"/>
      <c r="F26" s="395">
        <v>28894215.829999998</v>
      </c>
      <c r="G26" s="392"/>
      <c r="H26" s="395">
        <v>-54007496</v>
      </c>
      <c r="I26" s="392"/>
      <c r="J26" s="395">
        <v>-458934</v>
      </c>
      <c r="K26" s="392"/>
      <c r="L26" s="395">
        <v>1526739</v>
      </c>
    </row>
    <row r="27" spans="1:16" ht="3.75" customHeight="1" thickBot="1" x14ac:dyDescent="0.3">
      <c r="A27" s="389"/>
      <c r="B27" s="397"/>
      <c r="C27" s="398"/>
      <c r="D27" s="397"/>
      <c r="E27" s="390"/>
      <c r="F27" s="397"/>
      <c r="G27" s="390"/>
      <c r="H27" s="397"/>
      <c r="I27" s="390"/>
      <c r="J27" s="397"/>
      <c r="K27" s="390"/>
      <c r="L27" s="397"/>
    </row>
    <row r="28" spans="1:16" ht="15.75" customHeight="1" thickTop="1" x14ac:dyDescent="0.2">
      <c r="B28" s="390"/>
      <c r="C28" s="390"/>
      <c r="D28" s="390"/>
      <c r="E28" s="390"/>
      <c r="F28" s="390"/>
      <c r="G28" s="390"/>
      <c r="H28" s="390"/>
      <c r="I28" s="390"/>
      <c r="J28" s="390"/>
      <c r="K28" s="390"/>
      <c r="L28" s="390"/>
      <c r="M28" s="372">
        <v>177</v>
      </c>
    </row>
    <row r="29" spans="1:16" x14ac:dyDescent="0.2">
      <c r="B29" s="372"/>
      <c r="C29" s="372"/>
      <c r="D29" s="372"/>
      <c r="E29" s="372"/>
      <c r="F29" s="399"/>
      <c r="G29" s="372"/>
      <c r="H29" s="372"/>
      <c r="I29" s="372"/>
      <c r="J29" s="372"/>
      <c r="K29" s="372"/>
    </row>
  </sheetData>
  <mergeCells count="4">
    <mergeCell ref="A1:J1"/>
    <mergeCell ref="A2:J2"/>
    <mergeCell ref="A3:J3"/>
    <mergeCell ref="A4:J4"/>
  </mergeCells>
  <conditionalFormatting sqref="A1">
    <cfRule type="cellIs" dxfId="1" priority="1" stopIfTrue="1" operator="equal">
      <formula>"Input name of municipality in cover sheet"</formula>
    </cfRule>
  </conditionalFormatting>
  <conditionalFormatting sqref="A5:E6">
    <cfRule type="cellIs" dxfId="0" priority="2" stopIfTrue="1" operator="equal">
      <formula>"Input name of municipality in cover sheet"</formula>
    </cfRule>
  </conditionalFormatting>
  <pageMargins left="0.70866141732283472" right="0.70866141732283472" top="0.74803149606299213" bottom="0.74803149606299213" header="0.31496062992125984" footer="0.31496062992125984"/>
  <pageSetup scale="51" orientation="portrait" r:id="rId1"/>
  <headerFooter>
    <oddHeader>&amp;C177</oddHeader>
    <oddFooter>&amp;C35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18"/>
  <sheetViews>
    <sheetView view="pageLayout" topLeftCell="A47" zoomScaleNormal="100" zoomScaleSheetLayoutView="100" workbookViewId="0">
      <selection activeCell="A39" sqref="A39"/>
    </sheetView>
  </sheetViews>
  <sheetFormatPr defaultColWidth="9.140625" defaultRowHeight="15" customHeight="1" x14ac:dyDescent="0.2"/>
  <cols>
    <col min="1" max="1" width="49.42578125" style="162" customWidth="1"/>
    <col min="2" max="2" width="58.42578125" style="36" customWidth="1"/>
    <col min="3" max="3" width="1.7109375" style="36" customWidth="1"/>
    <col min="4" max="4" width="9.5703125" style="36" customWidth="1"/>
    <col min="5" max="16384" width="9.140625" style="36"/>
  </cols>
  <sheetData>
    <row r="1" spans="1:9" ht="15" customHeight="1" x14ac:dyDescent="0.2">
      <c r="A1" s="665"/>
      <c r="B1" s="179"/>
    </row>
    <row r="2" spans="1:9" s="2" customFormat="1" ht="15.75" x14ac:dyDescent="0.25">
      <c r="A2" s="752" t="s">
        <v>626</v>
      </c>
      <c r="B2" s="752"/>
      <c r="C2" s="90"/>
      <c r="D2" s="90"/>
      <c r="E2" s="90"/>
      <c r="F2" s="90"/>
      <c r="G2" s="90"/>
      <c r="H2" s="90"/>
      <c r="I2" s="90"/>
    </row>
    <row r="3" spans="1:9" s="2" customFormat="1" ht="12.75" x14ac:dyDescent="0.2">
      <c r="A3" s="753" t="s">
        <v>627</v>
      </c>
      <c r="B3" s="753"/>
      <c r="C3" s="91"/>
      <c r="D3" s="91"/>
      <c r="E3" s="91"/>
      <c r="F3" s="91"/>
      <c r="G3" s="91"/>
      <c r="H3" s="91"/>
      <c r="I3" s="91"/>
    </row>
    <row r="4" spans="1:9" s="2" customFormat="1" ht="12.75" x14ac:dyDescent="0.2">
      <c r="A4" s="753" t="s">
        <v>1166</v>
      </c>
      <c r="B4" s="753"/>
      <c r="C4" s="163"/>
      <c r="D4" s="163"/>
      <c r="E4" s="163"/>
      <c r="F4" s="163"/>
      <c r="G4" s="163"/>
      <c r="H4" s="163"/>
      <c r="I4" s="163"/>
    </row>
    <row r="5" spans="1:9" s="2" customFormat="1" ht="12.75" x14ac:dyDescent="0.2">
      <c r="A5" s="537"/>
      <c r="B5" s="537"/>
      <c r="C5" s="163"/>
      <c r="D5" s="163"/>
      <c r="E5" s="163"/>
      <c r="F5" s="163"/>
      <c r="G5" s="163"/>
      <c r="H5" s="163"/>
      <c r="I5" s="163"/>
    </row>
    <row r="6" spans="1:9" s="2" customFormat="1" ht="25.5" x14ac:dyDescent="0.2">
      <c r="A6" s="666" t="s">
        <v>1260</v>
      </c>
      <c r="B6" s="269" t="s">
        <v>1261</v>
      </c>
      <c r="C6" s="163"/>
      <c r="D6" s="163"/>
      <c r="E6" s="163"/>
      <c r="F6" s="163"/>
      <c r="G6" s="163"/>
      <c r="H6" s="163"/>
      <c r="I6" s="163"/>
    </row>
    <row r="7" spans="1:9" s="2" customFormat="1" ht="12.75" x14ac:dyDescent="0.2">
      <c r="A7" s="537"/>
      <c r="B7" s="537"/>
      <c r="C7" s="163"/>
      <c r="D7" s="163"/>
      <c r="E7" s="163"/>
      <c r="F7" s="163"/>
      <c r="G7" s="163"/>
      <c r="H7" s="163"/>
      <c r="I7" s="163"/>
    </row>
    <row r="8" spans="1:9" s="2" customFormat="1" ht="38.25" x14ac:dyDescent="0.2">
      <c r="A8" s="178" t="s">
        <v>1262</v>
      </c>
      <c r="B8" s="269" t="s">
        <v>1263</v>
      </c>
      <c r="C8" s="163"/>
      <c r="D8" s="163"/>
      <c r="E8" s="163"/>
      <c r="F8" s="163"/>
      <c r="G8" s="163"/>
      <c r="H8" s="163"/>
      <c r="I8" s="163"/>
    </row>
    <row r="9" spans="1:9" s="2" customFormat="1" ht="12.75" x14ac:dyDescent="0.2">
      <c r="A9" s="537"/>
      <c r="B9" s="537"/>
      <c r="C9" s="163"/>
      <c r="D9" s="163"/>
      <c r="E9" s="163"/>
      <c r="F9" s="163"/>
      <c r="G9" s="163"/>
      <c r="H9" s="163"/>
      <c r="I9" s="163"/>
    </row>
    <row r="10" spans="1:9" s="2" customFormat="1" ht="12.75" x14ac:dyDescent="0.2">
      <c r="A10" s="126"/>
      <c r="B10" s="126"/>
    </row>
    <row r="11" spans="1:9" ht="15" customHeight="1" x14ac:dyDescent="0.2">
      <c r="A11" s="178" t="s">
        <v>114</v>
      </c>
      <c r="B11" s="179"/>
    </row>
    <row r="12" spans="1:9" ht="15" customHeight="1" x14ac:dyDescent="0.2">
      <c r="A12" s="184"/>
      <c r="B12" s="179"/>
    </row>
    <row r="13" spans="1:9" ht="15" customHeight="1" x14ac:dyDescent="0.2">
      <c r="A13" s="667" t="s">
        <v>215</v>
      </c>
      <c r="B13" s="179"/>
    </row>
    <row r="14" spans="1:9" ht="15" customHeight="1" x14ac:dyDescent="0.2">
      <c r="A14" s="184"/>
      <c r="B14" s="179"/>
    </row>
    <row r="15" spans="1:9" ht="15" customHeight="1" x14ac:dyDescent="0.2">
      <c r="A15" s="184" t="s">
        <v>1407</v>
      </c>
      <c r="B15" s="99" t="s">
        <v>248</v>
      </c>
      <c r="E15" s="36" t="s">
        <v>217</v>
      </c>
    </row>
    <row r="16" spans="1:9" ht="15" customHeight="1" x14ac:dyDescent="0.2">
      <c r="A16" s="184" t="s">
        <v>713</v>
      </c>
      <c r="B16" s="99" t="s">
        <v>216</v>
      </c>
      <c r="E16" s="166" t="s">
        <v>218</v>
      </c>
      <c r="F16" s="167"/>
      <c r="G16" s="167"/>
      <c r="H16" s="167"/>
      <c r="I16" s="168"/>
    </row>
    <row r="17" spans="1:9" ht="15" customHeight="1" x14ac:dyDescent="0.2">
      <c r="A17" s="668" t="s">
        <v>1408</v>
      </c>
      <c r="B17" s="138" t="s">
        <v>1410</v>
      </c>
      <c r="E17" s="169"/>
      <c r="F17" s="170"/>
      <c r="G17" s="170"/>
      <c r="H17" s="170"/>
      <c r="I17" s="171"/>
    </row>
    <row r="18" spans="1:9" ht="15" customHeight="1" x14ac:dyDescent="0.2">
      <c r="A18" s="668" t="s">
        <v>1409</v>
      </c>
      <c r="B18" s="138" t="s">
        <v>1411</v>
      </c>
      <c r="E18" s="172" t="s">
        <v>219</v>
      </c>
      <c r="F18" s="173"/>
      <c r="G18" s="173"/>
      <c r="H18" s="173"/>
      <c r="I18" s="174"/>
    </row>
    <row r="19" spans="1:9" ht="15" customHeight="1" x14ac:dyDescent="0.2">
      <c r="A19" s="668" t="s">
        <v>1415</v>
      </c>
      <c r="B19" s="138" t="s">
        <v>1412</v>
      </c>
    </row>
    <row r="20" spans="1:9" ht="15" customHeight="1" x14ac:dyDescent="0.2">
      <c r="A20" s="129" t="s">
        <v>714</v>
      </c>
      <c r="B20" s="129" t="s">
        <v>1301</v>
      </c>
    </row>
    <row r="21" spans="1:9" ht="15" customHeight="1" x14ac:dyDescent="0.2">
      <c r="A21" s="129" t="s">
        <v>1302</v>
      </c>
      <c r="B21" s="129" t="s">
        <v>1301</v>
      </c>
    </row>
    <row r="22" spans="1:9" ht="15" customHeight="1" x14ac:dyDescent="0.2">
      <c r="A22" s="129" t="s">
        <v>1303</v>
      </c>
      <c r="B22" s="129" t="s">
        <v>1301</v>
      </c>
    </row>
    <row r="23" spans="1:9" ht="15" customHeight="1" x14ac:dyDescent="0.2">
      <c r="A23" s="129" t="s">
        <v>1304</v>
      </c>
      <c r="B23" s="129" t="s">
        <v>1301</v>
      </c>
    </row>
    <row r="24" spans="1:9" ht="15" customHeight="1" x14ac:dyDescent="0.2">
      <c r="A24" s="129" t="s">
        <v>1305</v>
      </c>
      <c r="B24" s="129" t="s">
        <v>1301</v>
      </c>
    </row>
    <row r="25" spans="1:9" ht="15" customHeight="1" x14ac:dyDescent="0.2">
      <c r="A25" s="129" t="s">
        <v>715</v>
      </c>
      <c r="B25" s="129" t="s">
        <v>1301</v>
      </c>
    </row>
    <row r="26" spans="1:9" ht="15" customHeight="1" x14ac:dyDescent="0.2">
      <c r="A26" s="129" t="s">
        <v>1306</v>
      </c>
      <c r="B26" s="129" t="s">
        <v>1301</v>
      </c>
    </row>
    <row r="27" spans="1:9" ht="15" customHeight="1" x14ac:dyDescent="0.2">
      <c r="A27" s="129" t="s">
        <v>1307</v>
      </c>
      <c r="B27" s="129" t="s">
        <v>1301</v>
      </c>
    </row>
    <row r="28" spans="1:9" ht="15" customHeight="1" x14ac:dyDescent="0.2">
      <c r="A28" s="129" t="s">
        <v>1308</v>
      </c>
      <c r="B28" s="129" t="s">
        <v>1301</v>
      </c>
    </row>
    <row r="29" spans="1:9" ht="15" customHeight="1" x14ac:dyDescent="0.2">
      <c r="A29" s="129" t="s">
        <v>1309</v>
      </c>
      <c r="B29" s="129" t="s">
        <v>1301</v>
      </c>
    </row>
    <row r="30" spans="1:9" ht="15" customHeight="1" x14ac:dyDescent="0.2">
      <c r="A30" s="129" t="s">
        <v>1310</v>
      </c>
      <c r="B30" s="129" t="s">
        <v>1301</v>
      </c>
    </row>
    <row r="31" spans="1:9" ht="15" customHeight="1" x14ac:dyDescent="0.2">
      <c r="A31" s="665"/>
      <c r="B31" s="179"/>
    </row>
    <row r="32" spans="1:9" ht="15" customHeight="1" x14ac:dyDescent="0.2">
      <c r="A32" s="667" t="s">
        <v>982</v>
      </c>
      <c r="B32" s="179"/>
    </row>
    <row r="33" spans="1:2" ht="15" customHeight="1" x14ac:dyDescent="0.2">
      <c r="A33" s="184"/>
      <c r="B33" s="179"/>
    </row>
    <row r="34" spans="1:2" ht="15" customHeight="1" x14ac:dyDescent="0.2">
      <c r="A34" s="184" t="s">
        <v>979</v>
      </c>
      <c r="B34" s="179"/>
    </row>
    <row r="35" spans="1:2" ht="15" customHeight="1" x14ac:dyDescent="0.2">
      <c r="A35" s="184"/>
      <c r="B35" s="179"/>
    </row>
    <row r="36" spans="1:2" ht="15" customHeight="1" x14ac:dyDescent="0.2">
      <c r="A36" s="667" t="s">
        <v>981</v>
      </c>
      <c r="B36" s="179"/>
    </row>
    <row r="37" spans="1:2" ht="15" customHeight="1" x14ac:dyDescent="0.2">
      <c r="A37" s="184"/>
      <c r="B37" s="179"/>
    </row>
    <row r="38" spans="1:2" ht="15" customHeight="1" x14ac:dyDescent="0.2">
      <c r="A38" s="669" t="s">
        <v>980</v>
      </c>
      <c r="B38" s="179"/>
    </row>
    <row r="39" spans="1:2" ht="15" customHeight="1" x14ac:dyDescent="0.2">
      <c r="A39" s="184"/>
      <c r="B39" s="179"/>
    </row>
    <row r="40" spans="1:2" ht="15" customHeight="1" x14ac:dyDescent="0.2">
      <c r="A40" s="670" t="s">
        <v>467</v>
      </c>
      <c r="B40" s="179"/>
    </row>
    <row r="41" spans="1:2" ht="15" customHeight="1" x14ac:dyDescent="0.2">
      <c r="A41" s="667"/>
      <c r="B41" s="179"/>
    </row>
    <row r="42" spans="1:2" ht="15" customHeight="1" x14ac:dyDescent="0.2">
      <c r="A42" s="184" t="s">
        <v>716</v>
      </c>
      <c r="B42" s="179"/>
    </row>
    <row r="43" spans="1:2" ht="15" customHeight="1" x14ac:dyDescent="0.2">
      <c r="A43" s="665"/>
      <c r="B43" s="179"/>
    </row>
    <row r="44" spans="1:2" ht="15" customHeight="1" x14ac:dyDescent="0.2">
      <c r="A44" s="670" t="s">
        <v>203</v>
      </c>
      <c r="B44" s="179"/>
    </row>
    <row r="45" spans="1:2" ht="15" customHeight="1" x14ac:dyDescent="0.2">
      <c r="A45" s="669"/>
      <c r="B45" s="179"/>
    </row>
    <row r="46" spans="1:2" ht="15" customHeight="1" x14ac:dyDescent="0.2">
      <c r="A46" s="669" t="s">
        <v>204</v>
      </c>
      <c r="B46" s="179"/>
    </row>
    <row r="47" spans="1:2" ht="15" customHeight="1" x14ac:dyDescent="0.2">
      <c r="A47" s="665"/>
      <c r="B47" s="179"/>
    </row>
    <row r="48" spans="1:2" ht="15" customHeight="1" x14ac:dyDescent="0.2">
      <c r="A48" s="670" t="s">
        <v>205</v>
      </c>
      <c r="B48" s="179"/>
    </row>
    <row r="49" spans="1:2" ht="15" customHeight="1" x14ac:dyDescent="0.2">
      <c r="A49" s="184"/>
      <c r="B49" s="179"/>
    </row>
    <row r="50" spans="1:2" ht="15" customHeight="1" x14ac:dyDescent="0.2">
      <c r="A50" s="184" t="s">
        <v>717</v>
      </c>
      <c r="B50" s="179"/>
    </row>
    <row r="60" spans="1:2" ht="15" customHeight="1" x14ac:dyDescent="0.2">
      <c r="A60" s="164"/>
    </row>
    <row r="61" spans="1:2" ht="15" customHeight="1" x14ac:dyDescent="0.2">
      <c r="A61" s="164"/>
    </row>
    <row r="62" spans="1:2" ht="15" customHeight="1" x14ac:dyDescent="0.2">
      <c r="A62" s="164"/>
    </row>
    <row r="63" spans="1:2" ht="15" customHeight="1" x14ac:dyDescent="0.2">
      <c r="A63" s="175"/>
    </row>
    <row r="64" spans="1:2" ht="15" customHeight="1" x14ac:dyDescent="0.2">
      <c r="A64" s="175"/>
    </row>
    <row r="66" spans="1:1" ht="15" customHeight="1" x14ac:dyDescent="0.2">
      <c r="A66" s="165"/>
    </row>
    <row r="67" spans="1:1" s="177" customFormat="1" ht="15" customHeight="1" x14ac:dyDescent="0.2">
      <c r="A67" s="176"/>
    </row>
    <row r="68" spans="1:1" ht="15" customHeight="1" x14ac:dyDescent="0.2">
      <c r="A68" s="164"/>
    </row>
    <row r="69" spans="1:1" ht="15" customHeight="1" x14ac:dyDescent="0.2">
      <c r="A69" s="164"/>
    </row>
    <row r="70" spans="1:1" ht="15" customHeight="1" x14ac:dyDescent="0.2">
      <c r="A70" s="164"/>
    </row>
    <row r="71" spans="1:1" ht="15" customHeight="1" x14ac:dyDescent="0.2">
      <c r="A71" s="164"/>
    </row>
    <row r="72" spans="1:1" ht="15" customHeight="1" x14ac:dyDescent="0.2">
      <c r="A72" s="164"/>
    </row>
    <row r="73" spans="1:1" ht="15" customHeight="1" x14ac:dyDescent="0.2">
      <c r="A73" s="164"/>
    </row>
    <row r="74" spans="1:1" ht="15" customHeight="1" x14ac:dyDescent="0.2">
      <c r="A74" s="164"/>
    </row>
    <row r="75" spans="1:1" ht="15" customHeight="1" x14ac:dyDescent="0.2">
      <c r="A75" s="164"/>
    </row>
    <row r="76" spans="1:1" ht="15" customHeight="1" x14ac:dyDescent="0.2">
      <c r="A76" s="164"/>
    </row>
    <row r="77" spans="1:1" ht="15" customHeight="1" x14ac:dyDescent="0.2">
      <c r="A77" s="164"/>
    </row>
    <row r="78" spans="1:1" ht="15" customHeight="1" x14ac:dyDescent="0.2">
      <c r="A78" s="164"/>
    </row>
    <row r="79" spans="1:1" ht="15" customHeight="1" x14ac:dyDescent="0.2">
      <c r="A79" s="164"/>
    </row>
    <row r="80" spans="1:1" ht="15" customHeight="1" x14ac:dyDescent="0.2">
      <c r="A80" s="164"/>
    </row>
    <row r="81" spans="1:1" ht="15" customHeight="1" x14ac:dyDescent="0.2">
      <c r="A81" s="164"/>
    </row>
    <row r="82" spans="1:1" ht="15" customHeight="1" x14ac:dyDescent="0.2">
      <c r="A82" s="164"/>
    </row>
    <row r="83" spans="1:1" ht="15" customHeight="1" x14ac:dyDescent="0.2">
      <c r="A83" s="164"/>
    </row>
    <row r="84" spans="1:1" ht="15" customHeight="1" x14ac:dyDescent="0.2">
      <c r="A84" s="164"/>
    </row>
    <row r="85" spans="1:1" ht="15" customHeight="1" x14ac:dyDescent="0.2">
      <c r="A85" s="164"/>
    </row>
    <row r="86" spans="1:1" ht="15" customHeight="1" x14ac:dyDescent="0.2">
      <c r="A86" s="164"/>
    </row>
    <row r="87" spans="1:1" ht="15" customHeight="1" x14ac:dyDescent="0.2">
      <c r="A87" s="164"/>
    </row>
    <row r="88" spans="1:1" ht="15" customHeight="1" x14ac:dyDescent="0.2">
      <c r="A88" s="164"/>
    </row>
    <row r="89" spans="1:1" ht="15" customHeight="1" x14ac:dyDescent="0.2">
      <c r="A89" s="164"/>
    </row>
    <row r="90" spans="1:1" ht="15" customHeight="1" x14ac:dyDescent="0.2">
      <c r="A90" s="164"/>
    </row>
    <row r="91" spans="1:1" ht="15" customHeight="1" x14ac:dyDescent="0.2">
      <c r="A91" s="164"/>
    </row>
    <row r="92" spans="1:1" ht="15" customHeight="1" x14ac:dyDescent="0.2">
      <c r="A92" s="164"/>
    </row>
    <row r="93" spans="1:1" ht="15" customHeight="1" x14ac:dyDescent="0.2">
      <c r="A93" s="164"/>
    </row>
    <row r="94" spans="1:1" ht="15" customHeight="1" x14ac:dyDescent="0.2">
      <c r="A94" s="164"/>
    </row>
    <row r="95" spans="1:1" ht="15" customHeight="1" x14ac:dyDescent="0.2">
      <c r="A95" s="164"/>
    </row>
    <row r="96" spans="1:1" ht="15" customHeight="1" x14ac:dyDescent="0.2">
      <c r="A96" s="164"/>
    </row>
    <row r="97" spans="1:1" ht="15" customHeight="1" x14ac:dyDescent="0.2">
      <c r="A97" s="164"/>
    </row>
    <row r="98" spans="1:1" ht="15" customHeight="1" x14ac:dyDescent="0.2">
      <c r="A98" s="164"/>
    </row>
    <row r="99" spans="1:1" ht="15" customHeight="1" x14ac:dyDescent="0.2">
      <c r="A99" s="164"/>
    </row>
    <row r="100" spans="1:1" ht="15" customHeight="1" x14ac:dyDescent="0.2">
      <c r="A100" s="164"/>
    </row>
    <row r="101" spans="1:1" ht="15" customHeight="1" x14ac:dyDescent="0.2">
      <c r="A101" s="164"/>
    </row>
    <row r="102" spans="1:1" ht="15" customHeight="1" x14ac:dyDescent="0.2">
      <c r="A102" s="164"/>
    </row>
    <row r="103" spans="1:1" ht="15" customHeight="1" x14ac:dyDescent="0.2">
      <c r="A103" s="164"/>
    </row>
    <row r="104" spans="1:1" ht="15" customHeight="1" x14ac:dyDescent="0.2">
      <c r="A104" s="164"/>
    </row>
    <row r="105" spans="1:1" ht="15" customHeight="1" x14ac:dyDescent="0.2">
      <c r="A105" s="164"/>
    </row>
    <row r="106" spans="1:1" ht="15" customHeight="1" x14ac:dyDescent="0.2">
      <c r="A106" s="164"/>
    </row>
    <row r="107" spans="1:1" ht="15" customHeight="1" x14ac:dyDescent="0.2">
      <c r="A107" s="164"/>
    </row>
    <row r="108" spans="1:1" ht="15" customHeight="1" x14ac:dyDescent="0.2">
      <c r="A108" s="164"/>
    </row>
    <row r="109" spans="1:1" ht="15" customHeight="1" x14ac:dyDescent="0.2">
      <c r="A109" s="164"/>
    </row>
    <row r="110" spans="1:1" ht="15" customHeight="1" x14ac:dyDescent="0.2">
      <c r="A110" s="164"/>
    </row>
    <row r="111" spans="1:1" ht="15" customHeight="1" x14ac:dyDescent="0.2">
      <c r="A111" s="164"/>
    </row>
    <row r="112" spans="1:1" ht="15" customHeight="1" x14ac:dyDescent="0.2">
      <c r="A112" s="164"/>
    </row>
    <row r="113" spans="1:1" ht="15" customHeight="1" x14ac:dyDescent="0.2">
      <c r="A113" s="164"/>
    </row>
    <row r="114" spans="1:1" ht="15" customHeight="1" x14ac:dyDescent="0.2">
      <c r="A114" s="164"/>
    </row>
    <row r="115" spans="1:1" ht="15" customHeight="1" x14ac:dyDescent="0.2">
      <c r="A115" s="164"/>
    </row>
    <row r="116" spans="1:1" ht="15" customHeight="1" x14ac:dyDescent="0.2">
      <c r="A116" s="164"/>
    </row>
    <row r="117" spans="1:1" ht="15" customHeight="1" x14ac:dyDescent="0.2">
      <c r="A117" s="164"/>
    </row>
    <row r="118" spans="1:1" ht="15" customHeight="1" x14ac:dyDescent="0.2">
      <c r="A118" s="164"/>
    </row>
  </sheetData>
  <mergeCells count="3">
    <mergeCell ref="A2:B2"/>
    <mergeCell ref="A4:B4"/>
    <mergeCell ref="A3:B3"/>
  </mergeCells>
  <phoneticPr fontId="0" type="noConversion"/>
  <conditionalFormatting sqref="A2">
    <cfRule type="cellIs" dxfId="31" priority="2" stopIfTrue="1" operator="equal">
      <formula>"Input name of municipality in cover sheet"</formula>
    </cfRule>
  </conditionalFormatting>
  <conditionalFormatting sqref="A4:A7 A9 B4:I9">
    <cfRule type="cellIs" dxfId="30" priority="3" stopIfTrue="1" operator="equal">
      <formula>"input financial year in cover sheet"</formula>
    </cfRule>
  </conditionalFormatting>
  <pageMargins left="0.74803149606299202" right="0.47244094488188998" top="0.47244094488188998" bottom="0.47244094488188998" header="0.43307086614173201" footer="0.31496062992126"/>
  <pageSetup paperSize="9" scale="85" firstPageNumber="141" orientation="portrait" useFirstPageNumber="1" horizontalDpi="120" verticalDpi="72" r:id="rId1"/>
  <headerFooter alignWithMargins="0">
    <oddFooter>&amp;C&amp;P</oddFooter>
  </headerFooter>
  <rowBreaks count="1" manualBreakCount="1">
    <brk id="70"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Layout" topLeftCell="B1" zoomScaleNormal="80" workbookViewId="0">
      <selection activeCell="J4" sqref="J4"/>
    </sheetView>
  </sheetViews>
  <sheetFormatPr defaultRowHeight="14.25" x14ac:dyDescent="0.2"/>
  <cols>
    <col min="1" max="1" width="51.5703125" style="469" customWidth="1"/>
    <col min="2" max="2" width="11.85546875" style="469" bestFit="1" customWidth="1"/>
    <col min="3" max="3" width="23.28515625" style="469" bestFit="1" customWidth="1"/>
    <col min="4" max="4" width="17" style="469" bestFit="1" customWidth="1"/>
    <col min="5" max="5" width="16.5703125" style="469" bestFit="1" customWidth="1"/>
    <col min="6" max="6" width="14.7109375" style="469" bestFit="1" customWidth="1"/>
    <col min="7" max="7" width="17.5703125" style="469" bestFit="1" customWidth="1"/>
    <col min="8" max="8" width="13" style="469" bestFit="1" customWidth="1"/>
    <col min="9" max="9" width="18.28515625" style="469" bestFit="1" customWidth="1"/>
    <col min="10" max="10" width="12.5703125" style="469" bestFit="1" customWidth="1"/>
    <col min="11" max="12" width="19.42578125" style="469" bestFit="1" customWidth="1"/>
    <col min="13" max="13" width="9.140625" style="469"/>
    <col min="14" max="14" width="14.85546875" style="469" hidden="1" customWidth="1"/>
    <col min="15" max="15" width="22.5703125" style="469" hidden="1" customWidth="1"/>
    <col min="16" max="16" width="22" style="469" hidden="1" customWidth="1"/>
    <col min="17" max="17" width="21.28515625" style="469" hidden="1" customWidth="1"/>
    <col min="18" max="16384" width="9.140625" style="469"/>
  </cols>
  <sheetData>
    <row r="1" spans="1:17" ht="15" x14ac:dyDescent="0.25">
      <c r="A1" s="468" t="s">
        <v>1226</v>
      </c>
    </row>
    <row r="2" spans="1:17" ht="15" x14ac:dyDescent="0.25">
      <c r="A2" s="470" t="s">
        <v>1227</v>
      </c>
      <c r="B2" s="470"/>
      <c r="C2" s="470"/>
      <c r="D2" s="470"/>
      <c r="E2" s="470"/>
      <c r="F2" s="470"/>
      <c r="G2" s="470"/>
      <c r="H2" s="470"/>
      <c r="I2" s="470"/>
      <c r="J2" s="470"/>
      <c r="K2" s="470"/>
      <c r="L2" s="470"/>
    </row>
    <row r="3" spans="1:17" ht="15" x14ac:dyDescent="0.2">
      <c r="A3" s="471" t="s">
        <v>1228</v>
      </c>
      <c r="B3" s="862" t="s">
        <v>1229</v>
      </c>
      <c r="C3" s="863"/>
      <c r="D3" s="863"/>
      <c r="E3" s="863"/>
      <c r="F3" s="863"/>
      <c r="G3" s="863"/>
      <c r="H3" s="864"/>
      <c r="I3" s="864"/>
      <c r="J3" s="864"/>
      <c r="K3" s="864"/>
      <c r="L3" s="865"/>
    </row>
    <row r="4" spans="1:17" ht="58.5" x14ac:dyDescent="0.2">
      <c r="A4" s="472" t="s">
        <v>1230</v>
      </c>
      <c r="B4" s="473" t="s">
        <v>1231</v>
      </c>
      <c r="C4" s="474" t="s">
        <v>1232</v>
      </c>
      <c r="D4" s="474" t="s">
        <v>1233</v>
      </c>
      <c r="E4" s="474" t="s">
        <v>1234</v>
      </c>
      <c r="F4" s="474" t="s">
        <v>1235</v>
      </c>
      <c r="G4" s="474" t="s">
        <v>625</v>
      </c>
      <c r="H4" s="475" t="s">
        <v>1200</v>
      </c>
      <c r="I4" s="476" t="s">
        <v>54</v>
      </c>
      <c r="J4" s="473" t="s">
        <v>1236</v>
      </c>
      <c r="K4" s="474" t="s">
        <v>1237</v>
      </c>
      <c r="L4" s="475" t="s">
        <v>1238</v>
      </c>
    </row>
    <row r="5" spans="1:17" ht="15" x14ac:dyDescent="0.2">
      <c r="A5" s="477"/>
      <c r="B5" s="478">
        <v>1</v>
      </c>
      <c r="C5" s="479">
        <v>2</v>
      </c>
      <c r="D5" s="479">
        <v>3</v>
      </c>
      <c r="E5" s="479">
        <v>4</v>
      </c>
      <c r="F5" s="479">
        <v>5</v>
      </c>
      <c r="G5" s="480">
        <v>6</v>
      </c>
      <c r="H5" s="481">
        <v>7</v>
      </c>
      <c r="I5" s="482">
        <v>8</v>
      </c>
      <c r="J5" s="478">
        <v>9</v>
      </c>
      <c r="K5" s="479">
        <v>10</v>
      </c>
      <c r="L5" s="483">
        <v>11</v>
      </c>
    </row>
    <row r="6" spans="1:17" ht="25.5" x14ac:dyDescent="0.25">
      <c r="A6" s="484" t="s">
        <v>1239</v>
      </c>
      <c r="B6" s="485"/>
      <c r="C6" s="485"/>
      <c r="D6" s="486"/>
      <c r="E6" s="486"/>
      <c r="F6" s="487"/>
      <c r="G6" s="488"/>
      <c r="H6" s="488"/>
      <c r="I6" s="489"/>
      <c r="J6" s="490"/>
      <c r="K6" s="491"/>
      <c r="L6" s="488"/>
      <c r="N6" s="620" t="s">
        <v>1274</v>
      </c>
      <c r="O6" s="620" t="s">
        <v>1228</v>
      </c>
      <c r="P6" s="621" t="s">
        <v>1275</v>
      </c>
      <c r="Q6" s="621" t="s">
        <v>1276</v>
      </c>
    </row>
    <row r="7" spans="1:17" ht="15" x14ac:dyDescent="0.25">
      <c r="A7" s="492" t="s">
        <v>1240</v>
      </c>
      <c r="B7" s="493">
        <v>43383315.650000006</v>
      </c>
      <c r="C7" s="493">
        <v>0</v>
      </c>
      <c r="D7" s="493">
        <v>43372557.290000007</v>
      </c>
      <c r="E7" s="494">
        <v>0</v>
      </c>
      <c r="F7" s="495">
        <v>0</v>
      </c>
      <c r="G7" s="493">
        <v>43372557.290000007</v>
      </c>
      <c r="H7" s="493">
        <v>45336350.129999995</v>
      </c>
      <c r="I7" s="496">
        <v>0</v>
      </c>
      <c r="J7" s="493">
        <v>-1963792.8399999887</v>
      </c>
      <c r="K7" s="497">
        <v>-4.5277312722640899E-2</v>
      </c>
      <c r="L7" s="498">
        <v>-4.5266084682026565E-2</v>
      </c>
      <c r="N7" s="622" t="s">
        <v>1277</v>
      </c>
      <c r="O7" s="623" t="s">
        <v>1148</v>
      </c>
      <c r="P7" s="624">
        <v>55129.07</v>
      </c>
      <c r="Q7" s="624">
        <f>352656.65+2121591.97</f>
        <v>2474248.62</v>
      </c>
    </row>
    <row r="8" spans="1:17" x14ac:dyDescent="0.2">
      <c r="A8" s="499" t="s">
        <v>1241</v>
      </c>
      <c r="B8" s="500">
        <v>5873676.3200000003</v>
      </c>
      <c r="C8" s="500">
        <v>0</v>
      </c>
      <c r="D8" s="494">
        <v>5873676.3200000003</v>
      </c>
      <c r="E8" s="494">
        <v>0</v>
      </c>
      <c r="F8" s="495">
        <v>0</v>
      </c>
      <c r="G8" s="494">
        <v>5873676.3200000003</v>
      </c>
      <c r="H8" s="494">
        <v>3224059.34</v>
      </c>
      <c r="I8" s="501">
        <v>0</v>
      </c>
      <c r="J8" s="500">
        <v>2649616.9800000004</v>
      </c>
      <c r="K8" s="497">
        <v>0.45110027104796274</v>
      </c>
      <c r="L8" s="498">
        <v>0.45110027104796274</v>
      </c>
      <c r="N8" s="622" t="s">
        <v>1278</v>
      </c>
      <c r="O8" s="623" t="s">
        <v>1244</v>
      </c>
      <c r="P8" s="624">
        <v>4484206.62</v>
      </c>
      <c r="Q8" s="624">
        <v>7288549.9699999997</v>
      </c>
    </row>
    <row r="9" spans="1:17" x14ac:dyDescent="0.2">
      <c r="A9" s="499" t="s">
        <v>1242</v>
      </c>
      <c r="B9" s="502">
        <v>11915534.82</v>
      </c>
      <c r="C9" s="502">
        <v>-10758.36</v>
      </c>
      <c r="D9" s="494">
        <v>11904776.460000001</v>
      </c>
      <c r="E9" s="503">
        <v>0</v>
      </c>
      <c r="F9" s="504">
        <v>0</v>
      </c>
      <c r="G9" s="494">
        <v>11904776.460000001</v>
      </c>
      <c r="H9" s="494">
        <v>14137005.75</v>
      </c>
      <c r="I9" s="496">
        <v>0</v>
      </c>
      <c r="J9" s="500">
        <v>-2232229.2899999991</v>
      </c>
      <c r="K9" s="497">
        <v>-0.1875070311064034</v>
      </c>
      <c r="L9" s="498">
        <v>-0.18733773378373619</v>
      </c>
      <c r="N9" s="622" t="s">
        <v>1279</v>
      </c>
      <c r="O9" s="623" t="s">
        <v>1280</v>
      </c>
      <c r="P9" s="624">
        <v>11020313.390000001</v>
      </c>
      <c r="Q9" s="624">
        <v>15105845.639999997</v>
      </c>
    </row>
    <row r="10" spans="1:17" x14ac:dyDescent="0.2">
      <c r="A10" s="499" t="s">
        <v>1243</v>
      </c>
      <c r="B10" s="500">
        <v>15177339.810000001</v>
      </c>
      <c r="C10" s="500">
        <v>0</v>
      </c>
      <c r="D10" s="494">
        <v>15177339.810000001</v>
      </c>
      <c r="E10" s="494">
        <v>0</v>
      </c>
      <c r="F10" s="495">
        <v>0</v>
      </c>
      <c r="G10" s="494">
        <v>15177339.810000001</v>
      </c>
      <c r="H10" s="503">
        <v>23435949.349999998</v>
      </c>
      <c r="I10" s="496">
        <v>0</v>
      </c>
      <c r="J10" s="500">
        <v>-8258609.5399999972</v>
      </c>
      <c r="K10" s="497">
        <v>-0.54414078115050102</v>
      </c>
      <c r="L10" s="498">
        <v>-0.54414078115050102</v>
      </c>
      <c r="N10" s="622" t="s">
        <v>1281</v>
      </c>
      <c r="O10" s="623" t="s">
        <v>1282</v>
      </c>
      <c r="P10" s="624">
        <v>23435949.349999998</v>
      </c>
      <c r="Q10" s="624">
        <v>17319979.93</v>
      </c>
    </row>
    <row r="11" spans="1:17" x14ac:dyDescent="0.2">
      <c r="A11" s="499" t="s">
        <v>1244</v>
      </c>
      <c r="B11" s="500">
        <v>10416764.700000001</v>
      </c>
      <c r="C11" s="500">
        <v>0</v>
      </c>
      <c r="D11" s="494">
        <v>10416764.700000001</v>
      </c>
      <c r="E11" s="494">
        <v>0</v>
      </c>
      <c r="F11" s="495">
        <v>0</v>
      </c>
      <c r="G11" s="494">
        <v>10416764.700000001</v>
      </c>
      <c r="H11" s="503">
        <v>4539335.6900000004</v>
      </c>
      <c r="I11" s="496">
        <v>0</v>
      </c>
      <c r="J11" s="500">
        <v>5877429.0100000007</v>
      </c>
      <c r="K11" s="497">
        <v>0.5642278748986238</v>
      </c>
      <c r="L11" s="498">
        <v>0.5642278748986238</v>
      </c>
      <c r="N11" s="622" t="s">
        <v>1283</v>
      </c>
      <c r="O11" s="623" t="s">
        <v>1284</v>
      </c>
      <c r="P11" s="624">
        <v>14136665.75</v>
      </c>
      <c r="Q11" s="624">
        <v>11572145.260000002</v>
      </c>
    </row>
    <row r="12" spans="1:17" ht="15" x14ac:dyDescent="0.25">
      <c r="A12" s="492" t="s">
        <v>1245</v>
      </c>
      <c r="B12" s="505">
        <v>17171538.57</v>
      </c>
      <c r="C12" s="505">
        <v>0</v>
      </c>
      <c r="D12" s="506">
        <v>17171538.57</v>
      </c>
      <c r="E12" s="506">
        <v>0</v>
      </c>
      <c r="F12" s="507">
        <v>0</v>
      </c>
      <c r="G12" s="506">
        <v>17171538.57</v>
      </c>
      <c r="H12" s="506">
        <v>11020313.390000001</v>
      </c>
      <c r="I12" s="508">
        <v>0</v>
      </c>
      <c r="J12" s="493">
        <v>6151225.1799999997</v>
      </c>
      <c r="K12" s="497">
        <v>0.35822213338219228</v>
      </c>
      <c r="L12" s="498">
        <v>0.35822213338219228</v>
      </c>
      <c r="N12" s="622" t="s">
        <v>1285</v>
      </c>
      <c r="O12" s="623" t="s">
        <v>1286</v>
      </c>
      <c r="P12" s="624">
        <v>3224059.34</v>
      </c>
      <c r="Q12" s="624">
        <v>5697473.4099999992</v>
      </c>
    </row>
    <row r="13" spans="1:17" x14ac:dyDescent="0.2">
      <c r="A13" s="499" t="s">
        <v>1246</v>
      </c>
      <c r="B13" s="502">
        <v>17171538.57</v>
      </c>
      <c r="C13" s="502">
        <v>0</v>
      </c>
      <c r="D13" s="503">
        <v>17171538.57</v>
      </c>
      <c r="E13" s="503">
        <v>0</v>
      </c>
      <c r="F13" s="504">
        <v>0</v>
      </c>
      <c r="G13" s="503">
        <v>17171538.57</v>
      </c>
      <c r="H13" s="509">
        <v>11020313.390000001</v>
      </c>
      <c r="I13" s="501">
        <v>0</v>
      </c>
      <c r="J13" s="500">
        <v>6151225.1799999997</v>
      </c>
      <c r="K13" s="497"/>
      <c r="L13" s="498"/>
      <c r="N13" s="622" t="s">
        <v>1287</v>
      </c>
      <c r="O13" s="623" t="s">
        <v>1288</v>
      </c>
      <c r="P13" s="624">
        <v>340</v>
      </c>
      <c r="Q13" s="624">
        <v>438771.74000000005</v>
      </c>
    </row>
    <row r="14" spans="1:17" ht="15" x14ac:dyDescent="0.25">
      <c r="A14" s="510" t="s">
        <v>1247</v>
      </c>
      <c r="B14" s="511">
        <v>60554854.220000006</v>
      </c>
      <c r="C14" s="511">
        <v>-10758.36</v>
      </c>
      <c r="D14" s="512">
        <v>60544095.860000007</v>
      </c>
      <c r="E14" s="512">
        <v>0</v>
      </c>
      <c r="F14" s="513">
        <v>0</v>
      </c>
      <c r="G14" s="512">
        <v>60544095.860000007</v>
      </c>
      <c r="H14" s="512">
        <v>56356663.519999996</v>
      </c>
      <c r="I14" s="514">
        <v>0</v>
      </c>
      <c r="J14" s="511">
        <v>4187432.340000011</v>
      </c>
      <c r="K14" s="515">
        <v>6.9163347482847526E-2</v>
      </c>
      <c r="L14" s="515">
        <v>6.9151059711691776E-2</v>
      </c>
      <c r="N14"/>
      <c r="O14"/>
      <c r="P14" s="624"/>
      <c r="Q14" s="624"/>
    </row>
    <row r="15" spans="1:17" x14ac:dyDescent="0.2">
      <c r="A15" s="516"/>
      <c r="B15" s="502"/>
      <c r="C15" s="502"/>
      <c r="D15" s="503"/>
      <c r="E15" s="503"/>
      <c r="F15" s="503"/>
      <c r="G15" s="503"/>
      <c r="H15" s="503"/>
      <c r="I15" s="517"/>
      <c r="J15" s="502"/>
      <c r="K15" s="503"/>
      <c r="L15" s="503"/>
      <c r="N15" s="625" t="s">
        <v>1289</v>
      </c>
      <c r="O15"/>
      <c r="P15" s="626">
        <f>SUM(P7:P13)</f>
        <v>56356663.519999996</v>
      </c>
      <c r="Q15" s="626">
        <f>SUM(Q7:Q13)</f>
        <v>59897014.57</v>
      </c>
    </row>
    <row r="16" spans="1:17" ht="15" x14ac:dyDescent="0.25">
      <c r="A16" s="518" t="s">
        <v>1248</v>
      </c>
      <c r="B16" s="502"/>
      <c r="C16" s="502"/>
      <c r="D16" s="503"/>
      <c r="E16" s="503"/>
      <c r="F16" s="503"/>
      <c r="G16" s="503"/>
      <c r="H16" s="503"/>
      <c r="I16" s="517"/>
      <c r="J16" s="502"/>
      <c r="K16" s="503"/>
      <c r="L16" s="503"/>
    </row>
    <row r="17" spans="1:12" ht="15" x14ac:dyDescent="0.25">
      <c r="A17" s="492" t="s">
        <v>1240</v>
      </c>
      <c r="B17" s="519">
        <v>48458591.210000001</v>
      </c>
      <c r="C17" s="519">
        <v>-926043.90999999968</v>
      </c>
      <c r="D17" s="519">
        <v>47532547.300000004</v>
      </c>
      <c r="E17" s="519">
        <v>-10600</v>
      </c>
      <c r="F17" s="519">
        <v>138952</v>
      </c>
      <c r="G17" s="519">
        <v>47660899.300000004</v>
      </c>
      <c r="H17" s="519">
        <v>44791168.930000007</v>
      </c>
      <c r="I17" s="521">
        <v>0</v>
      </c>
      <c r="J17" s="519">
        <v>2869730.3699999973</v>
      </c>
      <c r="K17" s="497">
        <v>6.0374007559237143E-2</v>
      </c>
      <c r="L17" s="498">
        <v>5.9220259985762747E-2</v>
      </c>
    </row>
    <row r="18" spans="1:12" x14ac:dyDescent="0.2">
      <c r="A18" s="499" t="s">
        <v>1241</v>
      </c>
      <c r="B18" s="502">
        <v>9011106.8200000003</v>
      </c>
      <c r="C18" s="502">
        <v>502331.84000000113</v>
      </c>
      <c r="D18" s="503">
        <v>9513438.660000002</v>
      </c>
      <c r="E18" s="503">
        <v>0</v>
      </c>
      <c r="F18" s="503">
        <v>3400</v>
      </c>
      <c r="G18" s="503">
        <v>9516838.660000002</v>
      </c>
      <c r="H18" s="503">
        <v>5697473.4099999992</v>
      </c>
      <c r="I18" s="517">
        <v>0</v>
      </c>
      <c r="J18" s="522">
        <v>3819365.2500000028</v>
      </c>
      <c r="K18" s="497">
        <v>0.40147052884871409</v>
      </c>
      <c r="L18" s="498">
        <v>0.4238508461050518</v>
      </c>
    </row>
    <row r="19" spans="1:12" x14ac:dyDescent="0.2">
      <c r="A19" s="499" t="s">
        <v>1242</v>
      </c>
      <c r="B19" s="522">
        <v>11649471.479999999</v>
      </c>
      <c r="C19" s="522">
        <v>-467135.14999999991</v>
      </c>
      <c r="D19" s="503">
        <v>11182336.329999998</v>
      </c>
      <c r="E19" s="520">
        <v>0</v>
      </c>
      <c r="F19" s="520">
        <v>0</v>
      </c>
      <c r="G19" s="503">
        <v>11182336.329999998</v>
      </c>
      <c r="H19" s="520">
        <v>12010917.000000002</v>
      </c>
      <c r="I19" s="521">
        <v>0</v>
      </c>
      <c r="J19" s="522">
        <v>-828580.67000000365</v>
      </c>
      <c r="K19" s="497">
        <v>-7.4097276771857193E-2</v>
      </c>
      <c r="L19" s="498">
        <v>-7.11260310326116E-2</v>
      </c>
    </row>
    <row r="20" spans="1:12" x14ac:dyDescent="0.2">
      <c r="A20" s="499" t="s">
        <v>1243</v>
      </c>
      <c r="B20" s="523">
        <v>19624142.310000002</v>
      </c>
      <c r="C20" s="523">
        <v>-1397960.3900000011</v>
      </c>
      <c r="D20" s="503">
        <v>18226181.920000002</v>
      </c>
      <c r="E20" s="524">
        <v>-10600</v>
      </c>
      <c r="F20" s="524">
        <v>95552</v>
      </c>
      <c r="G20" s="503">
        <v>18311133.920000002</v>
      </c>
      <c r="H20" s="524">
        <v>17319979.93</v>
      </c>
      <c r="I20" s="525">
        <v>0</v>
      </c>
      <c r="J20" s="522">
        <v>991153.99000000209</v>
      </c>
      <c r="K20" s="497">
        <v>5.4380780042164859E-2</v>
      </c>
      <c r="L20" s="498">
        <v>5.0506869260468684E-2</v>
      </c>
    </row>
    <row r="21" spans="1:12" x14ac:dyDescent="0.2">
      <c r="A21" s="499" t="s">
        <v>1244</v>
      </c>
      <c r="B21" s="523">
        <v>8173870.5999999996</v>
      </c>
      <c r="C21" s="523">
        <v>436719.79000000004</v>
      </c>
      <c r="D21" s="503">
        <v>8610590.3900000006</v>
      </c>
      <c r="E21" s="524">
        <v>0</v>
      </c>
      <c r="F21" s="524">
        <v>40000</v>
      </c>
      <c r="G21" s="503">
        <v>8650590.3900000006</v>
      </c>
      <c r="H21" s="524">
        <v>9762798.5899999999</v>
      </c>
      <c r="I21" s="525"/>
      <c r="J21" s="522"/>
      <c r="K21" s="497"/>
      <c r="L21" s="498"/>
    </row>
    <row r="22" spans="1:12" ht="15" x14ac:dyDescent="0.25">
      <c r="A22" s="492" t="s">
        <v>1245</v>
      </c>
      <c r="B22" s="519">
        <v>14397725.699999999</v>
      </c>
      <c r="C22" s="519">
        <v>816133.20000000019</v>
      </c>
      <c r="D22" s="526">
        <v>15213858.899999999</v>
      </c>
      <c r="E22" s="526">
        <v>0</v>
      </c>
      <c r="F22" s="526">
        <v>0</v>
      </c>
      <c r="G22" s="526">
        <v>15213858.899999999</v>
      </c>
      <c r="H22" s="526">
        <v>15105845.639999997</v>
      </c>
      <c r="I22" s="527">
        <v>0</v>
      </c>
      <c r="J22" s="519">
        <v>108013.26000000164</v>
      </c>
      <c r="K22" s="497">
        <v>7.0996622691171171E-3</v>
      </c>
      <c r="L22" s="498">
        <v>7.5021056971519917E-3</v>
      </c>
    </row>
    <row r="23" spans="1:12" x14ac:dyDescent="0.2">
      <c r="A23" s="499" t="s">
        <v>1246</v>
      </c>
      <c r="B23" s="502">
        <v>14397725.699999999</v>
      </c>
      <c r="C23" s="502">
        <v>816133.20000000019</v>
      </c>
      <c r="D23" s="503">
        <v>15213858.899999999</v>
      </c>
      <c r="E23" s="503">
        <v>0</v>
      </c>
      <c r="F23" s="503">
        <v>0</v>
      </c>
      <c r="G23" s="503">
        <v>15213858.899999999</v>
      </c>
      <c r="H23" s="503">
        <v>15105845.639999997</v>
      </c>
      <c r="I23" s="517">
        <v>0</v>
      </c>
      <c r="J23" s="522">
        <v>108013.26000000164</v>
      </c>
      <c r="K23" s="522"/>
      <c r="L23" s="522"/>
    </row>
    <row r="24" spans="1:12" ht="15" x14ac:dyDescent="0.25">
      <c r="A24" s="510" t="s">
        <v>1249</v>
      </c>
      <c r="B24" s="511">
        <v>62856316.909999996</v>
      </c>
      <c r="C24" s="511">
        <v>-109910.7099999995</v>
      </c>
      <c r="D24" s="512">
        <v>62746406.200000003</v>
      </c>
      <c r="E24" s="512">
        <v>-10600</v>
      </c>
      <c r="F24" s="512">
        <v>138952</v>
      </c>
      <c r="G24" s="512">
        <v>62874758.200000003</v>
      </c>
      <c r="H24" s="512">
        <v>59897014.570000008</v>
      </c>
      <c r="I24" s="512">
        <v>0</v>
      </c>
      <c r="J24" s="511">
        <v>2977743.6299999952</v>
      </c>
      <c r="K24" s="515">
        <v>4.735992177541281E-2</v>
      </c>
      <c r="L24" s="515">
        <v>4.7373816608816566E-2</v>
      </c>
    </row>
    <row r="25" spans="1:12" ht="15" x14ac:dyDescent="0.25">
      <c r="A25" s="528" t="s">
        <v>1250</v>
      </c>
      <c r="B25" s="529">
        <v>-2301462.6899999902</v>
      </c>
      <c r="C25" s="529">
        <v>99152.349999999497</v>
      </c>
      <c r="D25" s="530">
        <v>-2202310.3399999961</v>
      </c>
      <c r="E25" s="530">
        <v>10600</v>
      </c>
      <c r="F25" s="531">
        <v>0</v>
      </c>
      <c r="G25" s="530">
        <v>-2330662.3399999961</v>
      </c>
      <c r="H25" s="530">
        <v>-3540351.0500000119</v>
      </c>
      <c r="I25" s="532">
        <v>0</v>
      </c>
      <c r="J25" s="530">
        <v>1209688.7100000158</v>
      </c>
      <c r="K25" s="533">
        <v>-0.51903216061749113</v>
      </c>
      <c r="L25" s="533">
        <v>-0.52561734554993844</v>
      </c>
    </row>
    <row r="26" spans="1:12" x14ac:dyDescent="0.2">
      <c r="A26" s="534"/>
    </row>
    <row r="27" spans="1:12" x14ac:dyDescent="0.2">
      <c r="A27" s="535"/>
    </row>
    <row r="28" spans="1:12" x14ac:dyDescent="0.2">
      <c r="A28" s="536"/>
    </row>
  </sheetData>
  <mergeCells count="1">
    <mergeCell ref="B3:L3"/>
  </mergeCells>
  <pageMargins left="0.70866141732283472" right="0.70866141732283472" top="0.74803149606299213" bottom="0.74803149606299213" header="0.31496062992125984" footer="0.31496062992125984"/>
  <pageSetup paperSize="9" scale="56" orientation="landscape" verticalDpi="300" r:id="rId1"/>
  <headerFooter>
    <oddHeader>&amp;C178</oddHeader>
    <oddFooter>&amp;C36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91"/>
  <sheetViews>
    <sheetView view="pageBreakPreview" topLeftCell="A17" zoomScaleSheetLayoutView="100" workbookViewId="0">
      <selection activeCell="A35" sqref="A35"/>
    </sheetView>
  </sheetViews>
  <sheetFormatPr defaultColWidth="11.42578125" defaultRowHeight="12" customHeight="1" x14ac:dyDescent="0.2"/>
  <cols>
    <col min="1" max="2" width="49.42578125" style="20" customWidth="1"/>
    <col min="3" max="3" width="29" style="3" customWidth="1"/>
    <col min="4" max="5" width="0" style="3" hidden="1" customWidth="1"/>
    <col min="6" max="7" width="10.42578125" style="3" customWidth="1"/>
    <col min="8" max="8" width="3.85546875" style="3" customWidth="1"/>
    <col min="9" max="9" width="10.42578125" style="3" customWidth="1"/>
    <col min="10" max="10" width="4.5703125" style="3" customWidth="1"/>
    <col min="11" max="11" width="12.28515625" style="3" customWidth="1"/>
    <col min="12" max="16384" width="11.42578125" style="3"/>
  </cols>
  <sheetData>
    <row r="1" spans="1:11" ht="15" customHeight="1" x14ac:dyDescent="0.2">
      <c r="A1" s="755"/>
      <c r="B1" s="756"/>
    </row>
    <row r="2" spans="1:11" s="2" customFormat="1" ht="15.75" x14ac:dyDescent="0.25">
      <c r="A2" s="752" t="s">
        <v>626</v>
      </c>
      <c r="B2" s="752"/>
      <c r="C2" s="93"/>
      <c r="D2" s="93"/>
      <c r="E2" s="93"/>
      <c r="F2" s="93"/>
      <c r="G2" s="93"/>
      <c r="H2" s="93"/>
      <c r="I2" s="93"/>
    </row>
    <row r="3" spans="1:11" s="2" customFormat="1" ht="12.75" x14ac:dyDescent="0.2">
      <c r="A3" s="753" t="s">
        <v>627</v>
      </c>
      <c r="B3" s="753"/>
      <c r="C3" s="91"/>
      <c r="D3" s="91"/>
      <c r="E3" s="91"/>
      <c r="F3" s="91"/>
      <c r="G3" s="91"/>
      <c r="H3" s="91"/>
      <c r="I3" s="91"/>
    </row>
    <row r="4" spans="1:11" s="2" customFormat="1" ht="12.75" x14ac:dyDescent="0.2">
      <c r="A4" s="753" t="str">
        <f>'Gen Info Pg 1'!A4:B4</f>
        <v>for the period ended 30 June 2014</v>
      </c>
      <c r="B4" s="753"/>
      <c r="C4" s="94"/>
      <c r="D4" s="94"/>
      <c r="E4" s="94"/>
      <c r="F4" s="94"/>
      <c r="G4" s="94"/>
      <c r="H4" s="94"/>
      <c r="I4" s="94"/>
    </row>
    <row r="5" spans="1:11" s="2" customFormat="1" ht="12.75" x14ac:dyDescent="0.2">
      <c r="A5" s="126"/>
      <c r="B5" s="126"/>
      <c r="C5" s="4"/>
      <c r="D5" s="4"/>
      <c r="E5" s="4"/>
      <c r="F5" s="4"/>
      <c r="G5" s="4"/>
      <c r="H5" s="4"/>
      <c r="I5" s="4"/>
    </row>
    <row r="6" spans="1:11" s="2" customFormat="1" ht="12.75" x14ac:dyDescent="0.2">
      <c r="A6" s="126"/>
      <c r="B6" s="126"/>
      <c r="C6" s="4"/>
      <c r="D6" s="4"/>
      <c r="E6" s="4"/>
      <c r="F6" s="4"/>
      <c r="G6" s="4"/>
      <c r="H6" s="4"/>
      <c r="I6" s="4"/>
    </row>
    <row r="7" spans="1:11" s="17" customFormat="1" ht="15" customHeight="1" x14ac:dyDescent="0.2">
      <c r="A7" s="178" t="s">
        <v>115</v>
      </c>
      <c r="B7" s="179"/>
    </row>
    <row r="8" spans="1:11" ht="15" customHeight="1" x14ac:dyDescent="0.2">
      <c r="A8" s="180"/>
      <c r="B8" s="180"/>
    </row>
    <row r="9" spans="1:11" ht="15" customHeight="1" x14ac:dyDescent="0.2">
      <c r="A9" s="181" t="s">
        <v>85</v>
      </c>
      <c r="B9" s="672" t="s">
        <v>1007</v>
      </c>
      <c r="C9" s="39"/>
      <c r="D9" s="39"/>
      <c r="E9" s="39"/>
      <c r="F9" s="39"/>
      <c r="G9" s="39"/>
      <c r="H9" s="39"/>
      <c r="I9" s="39"/>
      <c r="J9" s="39"/>
      <c r="K9" s="38"/>
    </row>
    <row r="10" spans="1:11" ht="15" customHeight="1" x14ac:dyDescent="0.2">
      <c r="A10" s="182"/>
      <c r="B10" s="182"/>
      <c r="C10" s="40"/>
      <c r="D10" s="40"/>
      <c r="E10" s="40"/>
      <c r="H10" s="40"/>
      <c r="J10" s="40"/>
      <c r="K10" s="40"/>
    </row>
    <row r="11" spans="1:11" ht="15" customHeight="1" x14ac:dyDescent="0.2">
      <c r="A11" s="183" t="s">
        <v>206</v>
      </c>
      <c r="B11" s="184" t="s">
        <v>718</v>
      </c>
      <c r="C11" s="40"/>
      <c r="D11" s="40"/>
      <c r="E11" s="40"/>
      <c r="H11" s="40"/>
      <c r="J11" s="40"/>
      <c r="K11" s="40"/>
    </row>
    <row r="12" spans="1:11" ht="15" customHeight="1" x14ac:dyDescent="0.2">
      <c r="A12" s="180"/>
      <c r="B12" s="184" t="s">
        <v>719</v>
      </c>
      <c r="C12" s="40"/>
      <c r="D12" s="40"/>
      <c r="E12" s="40"/>
      <c r="H12" s="40"/>
      <c r="J12" s="40"/>
      <c r="K12" s="40"/>
    </row>
    <row r="13" spans="1:11" ht="15" customHeight="1" x14ac:dyDescent="0.2">
      <c r="A13" s="185"/>
      <c r="B13" s="184">
        <v>9913</v>
      </c>
      <c r="C13" s="40"/>
      <c r="D13" s="40"/>
      <c r="E13" s="40"/>
      <c r="H13" s="40"/>
      <c r="J13" s="40"/>
      <c r="K13" s="40"/>
    </row>
    <row r="14" spans="1:11" ht="15" customHeight="1" x14ac:dyDescent="0.2">
      <c r="A14" s="185"/>
      <c r="B14" s="184"/>
      <c r="C14" s="40"/>
      <c r="D14" s="40"/>
      <c r="E14" s="40"/>
      <c r="H14" s="40"/>
      <c r="J14" s="40"/>
      <c r="K14" s="40"/>
    </row>
    <row r="15" spans="1:11" ht="15" customHeight="1" x14ac:dyDescent="0.2">
      <c r="A15" s="185"/>
      <c r="B15" s="184"/>
      <c r="C15" s="40"/>
      <c r="D15" s="40"/>
      <c r="E15" s="40"/>
      <c r="H15" s="40"/>
      <c r="J15" s="40"/>
      <c r="K15" s="40"/>
    </row>
    <row r="16" spans="1:11" ht="15" customHeight="1" x14ac:dyDescent="0.2">
      <c r="A16" s="185"/>
      <c r="B16" s="184"/>
      <c r="C16" s="40"/>
      <c r="D16" s="40"/>
      <c r="E16" s="40"/>
      <c r="H16" s="40"/>
      <c r="J16" s="40"/>
      <c r="K16" s="40"/>
    </row>
    <row r="17" spans="1:11" ht="15" customHeight="1" x14ac:dyDescent="0.2">
      <c r="A17" s="180"/>
      <c r="B17" s="184"/>
      <c r="C17" s="40"/>
      <c r="D17" s="40"/>
      <c r="E17" s="40"/>
      <c r="H17" s="40"/>
      <c r="J17" s="40"/>
      <c r="K17" s="40"/>
    </row>
    <row r="18" spans="1:11" ht="15" customHeight="1" x14ac:dyDescent="0.2">
      <c r="A18" s="186" t="s">
        <v>207</v>
      </c>
      <c r="B18" s="184" t="s">
        <v>720</v>
      </c>
      <c r="C18" s="40"/>
      <c r="D18" s="40"/>
      <c r="E18" s="40"/>
      <c r="H18" s="40"/>
      <c r="J18" s="40"/>
      <c r="K18" s="40"/>
    </row>
    <row r="19" spans="1:11" ht="15" customHeight="1" x14ac:dyDescent="0.2">
      <c r="A19" s="186"/>
      <c r="B19" s="184" t="s">
        <v>719</v>
      </c>
      <c r="C19" s="40"/>
      <c r="D19" s="40"/>
      <c r="E19" s="41" t="s">
        <v>208</v>
      </c>
      <c r="H19" s="40"/>
      <c r="J19" s="40"/>
      <c r="K19" s="40"/>
    </row>
    <row r="20" spans="1:11" ht="15" customHeight="1" x14ac:dyDescent="0.2">
      <c r="A20" s="180"/>
      <c r="B20" s="184">
        <v>9913</v>
      </c>
      <c r="C20" s="40"/>
      <c r="D20" s="40"/>
      <c r="E20" s="40" t="s">
        <v>209</v>
      </c>
      <c r="H20" s="40"/>
      <c r="J20" s="40"/>
      <c r="K20" s="40"/>
    </row>
    <row r="21" spans="1:11" ht="15" customHeight="1" x14ac:dyDescent="0.2">
      <c r="A21" s="180"/>
      <c r="B21" s="184"/>
      <c r="C21" s="40"/>
      <c r="D21" s="40"/>
      <c r="E21" s="40" t="s">
        <v>210</v>
      </c>
      <c r="H21" s="40"/>
      <c r="J21" s="40"/>
      <c r="K21" s="40"/>
    </row>
    <row r="22" spans="1:11" ht="15" customHeight="1" x14ac:dyDescent="0.2">
      <c r="A22" s="180"/>
      <c r="B22" s="184"/>
      <c r="C22" s="40"/>
      <c r="D22" s="40"/>
      <c r="E22" s="7" t="s">
        <v>211</v>
      </c>
      <c r="H22" s="40"/>
      <c r="J22" s="40"/>
      <c r="K22" s="40"/>
    </row>
    <row r="23" spans="1:11" ht="15" customHeight="1" x14ac:dyDescent="0.2">
      <c r="A23" s="180"/>
      <c r="B23" s="187"/>
      <c r="C23" s="40"/>
      <c r="D23" s="40"/>
      <c r="E23" s="7">
        <v>9830</v>
      </c>
      <c r="H23" s="40"/>
      <c r="J23" s="40"/>
      <c r="K23" s="40"/>
    </row>
    <row r="24" spans="1:11" ht="15" customHeight="1" x14ac:dyDescent="0.2">
      <c r="A24" s="52" t="s">
        <v>212</v>
      </c>
      <c r="B24" s="281" t="s">
        <v>1096</v>
      </c>
      <c r="C24" s="40"/>
      <c r="D24" s="40"/>
      <c r="E24" s="40"/>
      <c r="H24" s="40"/>
      <c r="J24" s="40"/>
      <c r="K24" s="40"/>
    </row>
    <row r="25" spans="1:11" ht="15" customHeight="1" x14ac:dyDescent="0.2">
      <c r="A25" s="53"/>
      <c r="B25" s="51"/>
      <c r="C25" s="40"/>
      <c r="D25" s="40"/>
      <c r="E25" s="40"/>
      <c r="H25" s="40"/>
      <c r="J25" s="40"/>
      <c r="K25" s="40"/>
    </row>
    <row r="26" spans="1:11" ht="15" customHeight="1" x14ac:dyDescent="0.2">
      <c r="A26" s="54" t="s">
        <v>213</v>
      </c>
      <c r="B26" s="282" t="s">
        <v>1097</v>
      </c>
      <c r="C26" s="40"/>
      <c r="D26" s="40"/>
      <c r="E26" s="40"/>
      <c r="H26" s="40"/>
      <c r="J26" s="40"/>
      <c r="K26" s="40"/>
    </row>
    <row r="27" spans="1:11" ht="15" customHeight="1" x14ac:dyDescent="0.2">
      <c r="A27" s="55"/>
      <c r="B27" s="53"/>
      <c r="C27" s="42"/>
      <c r="D27" s="42"/>
      <c r="E27" s="42"/>
      <c r="F27" s="42"/>
      <c r="G27" s="42"/>
      <c r="H27" s="42"/>
      <c r="I27" s="42"/>
      <c r="J27" s="42"/>
      <c r="K27" s="42"/>
    </row>
    <row r="28" spans="1:11" ht="15" customHeight="1" x14ac:dyDescent="0.2">
      <c r="A28" s="283" t="s">
        <v>1098</v>
      </c>
      <c r="B28" s="276" t="s">
        <v>1406</v>
      </c>
      <c r="C28" s="42"/>
      <c r="D28" s="42"/>
      <c r="E28" s="42"/>
      <c r="G28" s="42"/>
      <c r="H28" s="42"/>
      <c r="I28" s="42"/>
      <c r="J28" s="42"/>
      <c r="K28" s="42"/>
    </row>
    <row r="29" spans="1:11" ht="15" customHeight="1" x14ac:dyDescent="0.2">
      <c r="A29" s="53"/>
      <c r="B29" s="53"/>
      <c r="C29" s="42"/>
      <c r="D29" s="42"/>
      <c r="E29" s="42"/>
      <c r="G29" s="42"/>
      <c r="H29" s="42"/>
      <c r="I29" s="42"/>
      <c r="J29" s="42"/>
      <c r="K29" s="42"/>
    </row>
    <row r="30" spans="1:11" ht="15" customHeight="1" x14ac:dyDescent="0.2">
      <c r="A30" s="52"/>
      <c r="B30" s="52"/>
      <c r="C30" s="40"/>
      <c r="D30" s="40"/>
      <c r="E30" s="40"/>
      <c r="H30" s="40"/>
      <c r="J30" s="40"/>
      <c r="K30" s="40"/>
    </row>
    <row r="31" spans="1:11" ht="15" customHeight="1" x14ac:dyDescent="0.2">
      <c r="A31" s="53"/>
      <c r="B31" s="53"/>
      <c r="C31" s="40"/>
      <c r="D31" s="40"/>
      <c r="E31" s="40"/>
      <c r="H31" s="40"/>
      <c r="J31" s="40"/>
      <c r="K31" s="40"/>
    </row>
    <row r="32" spans="1:11" ht="15" customHeight="1" x14ac:dyDescent="0.2">
      <c r="A32" s="53"/>
      <c r="B32" s="53"/>
      <c r="C32" s="40"/>
      <c r="D32" s="40"/>
      <c r="E32" s="40"/>
      <c r="H32" s="40"/>
      <c r="J32" s="40"/>
      <c r="K32" s="40"/>
    </row>
    <row r="33" spans="1:11" ht="15" customHeight="1" x14ac:dyDescent="0.2">
      <c r="A33" s="53"/>
      <c r="B33" s="53"/>
      <c r="C33" s="40"/>
      <c r="D33" s="40"/>
      <c r="E33" s="40"/>
      <c r="H33" s="40"/>
      <c r="J33" s="40"/>
      <c r="K33" s="40"/>
    </row>
    <row r="34" spans="1:11" ht="15" customHeight="1" x14ac:dyDescent="0.2">
      <c r="A34" s="51"/>
      <c r="B34" s="51"/>
      <c r="C34" s="42"/>
      <c r="D34" s="42"/>
      <c r="E34" s="42"/>
      <c r="F34" s="42"/>
      <c r="G34" s="42"/>
      <c r="H34" s="42"/>
      <c r="I34" s="42"/>
      <c r="J34" s="42"/>
      <c r="K34" s="40"/>
    </row>
    <row r="35" spans="1:11" ht="15" customHeight="1" x14ac:dyDescent="0.2">
      <c r="A35" s="56"/>
      <c r="B35" s="56"/>
      <c r="C35" s="42"/>
      <c r="D35" s="42"/>
      <c r="E35" s="42"/>
      <c r="F35" s="42"/>
      <c r="G35" s="42"/>
      <c r="H35" s="42"/>
      <c r="I35" s="42"/>
      <c r="J35" s="42"/>
      <c r="K35" s="40"/>
    </row>
    <row r="36" spans="1:11" ht="15" customHeight="1" x14ac:dyDescent="0.2">
      <c r="A36" s="56"/>
      <c r="B36" s="56"/>
      <c r="C36" s="42"/>
      <c r="D36" s="42"/>
      <c r="E36" s="42"/>
      <c r="F36" s="42"/>
      <c r="G36" s="42"/>
      <c r="H36" s="42"/>
      <c r="I36" s="42"/>
      <c r="J36" s="42"/>
      <c r="K36" s="40"/>
    </row>
    <row r="37" spans="1:11" ht="15" customHeight="1" x14ac:dyDescent="0.2">
      <c r="A37" s="56">
        <v>142</v>
      </c>
      <c r="B37" s="56"/>
      <c r="C37" s="43"/>
      <c r="D37" s="43"/>
      <c r="E37" s="43"/>
      <c r="F37" s="43"/>
      <c r="G37" s="43"/>
      <c r="H37" s="43"/>
      <c r="I37" s="43"/>
      <c r="J37" s="43"/>
      <c r="K37" s="40"/>
    </row>
    <row r="38" spans="1:11" ht="12" customHeight="1" x14ac:dyDescent="0.2">
      <c r="A38" s="7"/>
      <c r="B38" s="7"/>
      <c r="C38" s="40"/>
      <c r="D38" s="40"/>
      <c r="E38" s="40"/>
      <c r="H38" s="40"/>
      <c r="I38" s="43"/>
      <c r="J38" s="43"/>
      <c r="K38" s="40"/>
    </row>
    <row r="39" spans="1:11" ht="12" customHeight="1" x14ac:dyDescent="0.2">
      <c r="A39" s="7"/>
      <c r="B39" s="7"/>
      <c r="C39" s="40"/>
      <c r="D39" s="40"/>
      <c r="E39" s="40"/>
      <c r="H39" s="40"/>
      <c r="I39" s="40"/>
      <c r="J39" s="40"/>
      <c r="K39" s="40"/>
    </row>
    <row r="40" spans="1:11" ht="12" customHeight="1" x14ac:dyDescent="0.2">
      <c r="A40" s="7"/>
      <c r="B40" s="7"/>
      <c r="C40" s="44"/>
      <c r="D40" s="44"/>
      <c r="E40" s="44"/>
      <c r="F40" s="44"/>
      <c r="G40" s="44"/>
      <c r="H40" s="44"/>
      <c r="I40" s="44"/>
      <c r="J40" s="44"/>
      <c r="K40" s="45"/>
    </row>
    <row r="41" spans="1:11" ht="12" customHeight="1" x14ac:dyDescent="0.2">
      <c r="A41" s="754"/>
      <c r="B41" s="754"/>
      <c r="C41" s="45"/>
      <c r="D41" s="45"/>
      <c r="E41" s="45"/>
      <c r="F41" s="45"/>
      <c r="G41" s="45"/>
      <c r="H41" s="45"/>
      <c r="I41" s="45"/>
      <c r="J41" s="45"/>
      <c r="K41" s="45"/>
    </row>
    <row r="42" spans="1:11" ht="12" customHeight="1" x14ac:dyDescent="0.2">
      <c r="A42" s="37"/>
      <c r="B42" s="37"/>
      <c r="C42" s="40"/>
      <c r="D42" s="40"/>
      <c r="E42" s="40"/>
      <c r="H42" s="40"/>
      <c r="J42" s="40"/>
      <c r="K42" s="40"/>
    </row>
    <row r="43" spans="1:11" ht="12" customHeight="1" x14ac:dyDescent="0.2">
      <c r="A43" s="7"/>
      <c r="B43" s="7"/>
      <c r="C43" s="40"/>
      <c r="D43" s="40"/>
      <c r="E43" s="40"/>
      <c r="H43" s="40"/>
      <c r="J43" s="40"/>
      <c r="K43" s="40"/>
    </row>
    <row r="44" spans="1:11" ht="12" customHeight="1" x14ac:dyDescent="0.2">
      <c r="A44" s="7"/>
      <c r="B44" s="7"/>
      <c r="C44" s="40"/>
      <c r="D44" s="40"/>
      <c r="E44" s="40"/>
      <c r="H44" s="40"/>
      <c r="J44" s="40"/>
      <c r="K44" s="40"/>
    </row>
    <row r="45" spans="1:11" ht="12" customHeight="1" x14ac:dyDescent="0.2">
      <c r="A45" s="7"/>
      <c r="B45" s="7"/>
      <c r="C45" s="40"/>
      <c r="D45" s="40"/>
      <c r="E45" s="40"/>
      <c r="H45" s="40"/>
      <c r="J45" s="40"/>
      <c r="K45" s="40"/>
    </row>
    <row r="46" spans="1:11" ht="12" customHeight="1" x14ac:dyDescent="0.2">
      <c r="A46" s="7"/>
      <c r="B46" s="7"/>
      <c r="C46" s="40"/>
      <c r="D46" s="40"/>
      <c r="E46" s="40"/>
      <c r="H46" s="40"/>
      <c r="J46" s="40"/>
      <c r="K46" s="40"/>
    </row>
    <row r="47" spans="1:11" ht="12" customHeight="1" x14ac:dyDescent="0.2">
      <c r="A47" s="7"/>
      <c r="B47" s="7"/>
      <c r="C47" s="40"/>
      <c r="D47" s="40"/>
      <c r="E47" s="40"/>
      <c r="H47" s="40"/>
      <c r="J47" s="40"/>
      <c r="K47" s="40"/>
    </row>
    <row r="48" spans="1:11" ht="12" customHeight="1" x14ac:dyDescent="0.2">
      <c r="A48" s="7"/>
      <c r="B48" s="7"/>
      <c r="C48" s="40"/>
      <c r="D48" s="40"/>
      <c r="E48" s="40"/>
      <c r="H48" s="40"/>
      <c r="J48" s="40"/>
      <c r="K48" s="40"/>
    </row>
    <row r="49" spans="1:11" ht="12" customHeight="1" x14ac:dyDescent="0.2">
      <c r="A49" s="7"/>
      <c r="B49" s="7"/>
      <c r="C49" s="40"/>
      <c r="D49" s="40"/>
      <c r="E49" s="40"/>
      <c r="H49" s="40"/>
      <c r="J49" s="40"/>
      <c r="K49" s="40"/>
    </row>
    <row r="50" spans="1:11" ht="12" customHeight="1" x14ac:dyDescent="0.2">
      <c r="A50" s="7"/>
      <c r="B50" s="7"/>
      <c r="C50" s="40"/>
      <c r="D50" s="40"/>
      <c r="E50" s="40"/>
      <c r="H50" s="40"/>
      <c r="J50" s="40"/>
      <c r="K50" s="40"/>
    </row>
    <row r="51" spans="1:11" ht="12" customHeight="1" x14ac:dyDescent="0.2">
      <c r="A51" s="7"/>
      <c r="B51" s="7"/>
      <c r="C51" s="40"/>
      <c r="D51" s="40"/>
      <c r="E51" s="40"/>
      <c r="H51" s="40"/>
      <c r="J51" s="40"/>
      <c r="K51" s="40"/>
    </row>
    <row r="52" spans="1:11" ht="12" customHeight="1" x14ac:dyDescent="0.2">
      <c r="A52" s="7"/>
      <c r="B52" s="7"/>
      <c r="C52" s="40"/>
      <c r="D52" s="40"/>
      <c r="E52" s="40"/>
      <c r="H52" s="40"/>
      <c r="J52" s="40"/>
      <c r="K52" s="40"/>
    </row>
    <row r="53" spans="1:11" ht="12" customHeight="1" x14ac:dyDescent="0.2">
      <c r="A53" s="7"/>
      <c r="B53" s="7"/>
      <c r="C53" s="40"/>
      <c r="D53" s="40"/>
      <c r="E53" s="40"/>
      <c r="H53" s="40"/>
      <c r="J53" s="40"/>
      <c r="K53" s="40"/>
    </row>
    <row r="54" spans="1:11" ht="12" customHeight="1" x14ac:dyDescent="0.2">
      <c r="A54" s="7"/>
      <c r="B54" s="7"/>
      <c r="C54" s="40"/>
      <c r="D54" s="40"/>
      <c r="E54" s="40"/>
      <c r="H54" s="40"/>
      <c r="J54" s="40"/>
      <c r="K54" s="40"/>
    </row>
    <row r="55" spans="1:11" ht="12" customHeight="1" x14ac:dyDescent="0.2">
      <c r="A55" s="7"/>
      <c r="B55" s="7"/>
      <c r="C55" s="40"/>
      <c r="D55" s="40"/>
      <c r="E55" s="40"/>
      <c r="H55" s="40"/>
      <c r="J55" s="40"/>
      <c r="K55" s="40"/>
    </row>
    <row r="56" spans="1:11" ht="12" customHeight="1" x14ac:dyDescent="0.2">
      <c r="A56" s="7"/>
      <c r="B56" s="7"/>
      <c r="C56" s="40"/>
      <c r="D56" s="40"/>
      <c r="E56" s="40"/>
      <c r="H56" s="40"/>
      <c r="J56" s="40"/>
      <c r="K56" s="40"/>
    </row>
    <row r="57" spans="1:11" ht="12" customHeight="1" x14ac:dyDescent="0.2">
      <c r="A57" s="7"/>
      <c r="B57" s="7"/>
      <c r="C57" s="40"/>
      <c r="D57" s="40"/>
      <c r="E57" s="40"/>
      <c r="F57" s="40"/>
      <c r="H57" s="40"/>
      <c r="J57" s="40"/>
      <c r="K57" s="40"/>
    </row>
    <row r="58" spans="1:11" ht="12" customHeight="1" x14ac:dyDescent="0.2">
      <c r="A58" s="7"/>
      <c r="B58" s="7"/>
      <c r="C58" s="40"/>
      <c r="D58" s="40"/>
      <c r="E58" s="40"/>
      <c r="F58" s="40"/>
      <c r="H58" s="40"/>
      <c r="J58" s="40"/>
      <c r="K58" s="40" t="s">
        <v>214</v>
      </c>
    </row>
    <row r="59" spans="1:11" ht="12" customHeight="1" x14ac:dyDescent="0.2">
      <c r="A59" s="7"/>
      <c r="B59" s="7"/>
      <c r="C59" s="40"/>
      <c r="D59" s="40"/>
      <c r="E59" s="40"/>
      <c r="H59" s="40"/>
      <c r="J59" s="40"/>
      <c r="K59" s="40"/>
    </row>
    <row r="60" spans="1:11" ht="12" customHeight="1" x14ac:dyDescent="0.2">
      <c r="A60" s="7"/>
      <c r="B60" s="7"/>
      <c r="C60" s="40"/>
      <c r="D60" s="40"/>
      <c r="E60" s="40"/>
      <c r="H60" s="40"/>
      <c r="J60" s="40"/>
      <c r="K60" s="40"/>
    </row>
    <row r="61" spans="1:11" ht="12" customHeight="1" x14ac:dyDescent="0.2">
      <c r="A61" s="7"/>
      <c r="B61" s="7"/>
      <c r="C61" s="40"/>
      <c r="D61" s="40"/>
      <c r="E61" s="40"/>
      <c r="H61" s="40"/>
      <c r="J61" s="40"/>
      <c r="K61" s="40"/>
    </row>
    <row r="62" spans="1:11" ht="12" customHeight="1" x14ac:dyDescent="0.2">
      <c r="A62" s="7"/>
      <c r="B62" s="7"/>
      <c r="C62" s="40"/>
      <c r="D62" s="40"/>
      <c r="E62" s="40"/>
      <c r="H62" s="40"/>
      <c r="J62" s="40"/>
      <c r="K62" s="40"/>
    </row>
    <row r="63" spans="1:11" ht="12" customHeight="1" x14ac:dyDescent="0.2">
      <c r="A63" s="7"/>
      <c r="B63" s="7"/>
      <c r="C63" s="40"/>
      <c r="D63" s="40"/>
      <c r="E63" s="40"/>
      <c r="H63" s="40"/>
      <c r="J63" s="40"/>
      <c r="K63" s="40"/>
    </row>
    <row r="64" spans="1:11" ht="12" customHeight="1" x14ac:dyDescent="0.2">
      <c r="A64" s="7"/>
      <c r="B64" s="7"/>
      <c r="C64" s="40"/>
      <c r="D64" s="40"/>
      <c r="E64" s="40"/>
      <c r="H64" s="40"/>
      <c r="J64" s="40"/>
      <c r="K64" s="40"/>
    </row>
    <row r="65" spans="1:11" ht="12" customHeight="1" x14ac:dyDescent="0.2">
      <c r="A65" s="7"/>
      <c r="B65" s="7"/>
      <c r="C65" s="40"/>
      <c r="D65" s="40"/>
      <c r="E65" s="40"/>
      <c r="H65" s="40"/>
      <c r="J65" s="40"/>
      <c r="K65" s="40"/>
    </row>
    <row r="66" spans="1:11" ht="12" customHeight="1" x14ac:dyDescent="0.2">
      <c r="A66" s="7"/>
      <c r="B66" s="7"/>
      <c r="C66" s="40"/>
      <c r="D66" s="40"/>
      <c r="E66" s="40"/>
      <c r="H66" s="40"/>
      <c r="J66" s="40"/>
      <c r="K66" s="40"/>
    </row>
    <row r="67" spans="1:11" ht="12" customHeight="1" x14ac:dyDescent="0.2">
      <c r="A67" s="7"/>
      <c r="B67" s="7"/>
      <c r="C67" s="40"/>
      <c r="D67" s="40"/>
      <c r="E67" s="40"/>
      <c r="H67" s="40"/>
      <c r="J67" s="40"/>
      <c r="K67" s="40"/>
    </row>
    <row r="68" spans="1:11" ht="12" customHeight="1" x14ac:dyDescent="0.2">
      <c r="A68" s="7"/>
      <c r="B68" s="7"/>
      <c r="C68" s="40"/>
      <c r="D68" s="40"/>
      <c r="E68" s="40"/>
      <c r="H68" s="40"/>
      <c r="J68" s="40"/>
      <c r="K68" s="40"/>
    </row>
    <row r="69" spans="1:11" ht="12" customHeight="1" x14ac:dyDescent="0.2">
      <c r="A69" s="7"/>
      <c r="B69" s="7"/>
      <c r="C69" s="40"/>
      <c r="D69" s="40"/>
      <c r="E69" s="40"/>
      <c r="H69" s="40"/>
      <c r="J69" s="40"/>
      <c r="K69" s="40"/>
    </row>
    <row r="70" spans="1:11" ht="12" customHeight="1" x14ac:dyDescent="0.2">
      <c r="A70" s="7"/>
      <c r="B70" s="7"/>
      <c r="C70" s="40"/>
      <c r="D70" s="40"/>
      <c r="E70" s="40"/>
      <c r="H70" s="40"/>
      <c r="J70" s="40"/>
      <c r="K70" s="40"/>
    </row>
    <row r="71" spans="1:11" ht="12" customHeight="1" x14ac:dyDescent="0.2">
      <c r="A71" s="7"/>
      <c r="B71" s="7"/>
      <c r="C71" s="40"/>
      <c r="D71" s="40"/>
      <c r="E71" s="40"/>
      <c r="H71" s="40"/>
      <c r="J71" s="40"/>
      <c r="K71" s="40"/>
    </row>
    <row r="72" spans="1:11" ht="12" customHeight="1" x14ac:dyDescent="0.2">
      <c r="A72" s="7"/>
      <c r="B72" s="7"/>
      <c r="C72" s="40"/>
      <c r="D72" s="40"/>
      <c r="E72" s="40"/>
      <c r="H72" s="40"/>
      <c r="J72" s="40"/>
      <c r="K72" s="40"/>
    </row>
    <row r="73" spans="1:11" ht="12" customHeight="1" x14ac:dyDescent="0.2">
      <c r="A73" s="7"/>
      <c r="B73" s="7"/>
      <c r="C73" s="40"/>
      <c r="D73" s="40"/>
      <c r="E73" s="40"/>
      <c r="H73" s="40"/>
      <c r="J73" s="40"/>
      <c r="K73" s="40"/>
    </row>
    <row r="74" spans="1:11" ht="12" customHeight="1" x14ac:dyDescent="0.2">
      <c r="A74" s="7"/>
      <c r="B74" s="7"/>
      <c r="C74" s="40"/>
      <c r="D74" s="40"/>
      <c r="E74" s="40"/>
      <c r="H74" s="40"/>
      <c r="J74" s="40"/>
      <c r="K74" s="40"/>
    </row>
    <row r="75" spans="1:11" ht="12" customHeight="1" x14ac:dyDescent="0.2">
      <c r="A75" s="7"/>
      <c r="B75" s="7"/>
      <c r="C75" s="40"/>
      <c r="D75" s="40"/>
      <c r="E75" s="40"/>
      <c r="H75" s="40"/>
      <c r="J75" s="40"/>
      <c r="K75" s="40"/>
    </row>
    <row r="76" spans="1:11" ht="12" customHeight="1" x14ac:dyDescent="0.2">
      <c r="A76" s="7"/>
      <c r="B76" s="7"/>
      <c r="C76" s="40"/>
      <c r="D76" s="40"/>
      <c r="E76" s="40"/>
      <c r="H76" s="40"/>
      <c r="J76" s="40"/>
      <c r="K76" s="40"/>
    </row>
    <row r="77" spans="1:11" ht="12" customHeight="1" x14ac:dyDescent="0.2">
      <c r="A77" s="7"/>
      <c r="B77" s="7"/>
      <c r="C77" s="40"/>
      <c r="D77" s="40"/>
      <c r="E77" s="40"/>
      <c r="H77" s="40"/>
      <c r="J77" s="40"/>
      <c r="K77" s="40"/>
    </row>
    <row r="78" spans="1:11" ht="12" customHeight="1" x14ac:dyDescent="0.2">
      <c r="A78" s="7"/>
      <c r="B78" s="7"/>
      <c r="C78" s="40"/>
      <c r="D78" s="40"/>
      <c r="E78" s="40"/>
      <c r="H78" s="40"/>
      <c r="J78" s="40"/>
      <c r="K78" s="40"/>
    </row>
    <row r="79" spans="1:11" ht="12" customHeight="1" x14ac:dyDescent="0.2">
      <c r="A79" s="7"/>
      <c r="B79" s="7"/>
      <c r="C79" s="40"/>
      <c r="D79" s="40"/>
      <c r="E79" s="40"/>
      <c r="H79" s="40"/>
      <c r="J79" s="40"/>
      <c r="K79" s="40"/>
    </row>
    <row r="80" spans="1:11" ht="12" customHeight="1" x14ac:dyDescent="0.2">
      <c r="A80" s="7"/>
      <c r="B80" s="7"/>
      <c r="C80" s="40"/>
      <c r="D80" s="40"/>
      <c r="E80" s="40"/>
      <c r="H80" s="40"/>
      <c r="J80" s="40"/>
      <c r="K80" s="40"/>
    </row>
    <row r="81" spans="1:11" ht="12" customHeight="1" x14ac:dyDescent="0.2">
      <c r="A81" s="7"/>
      <c r="B81" s="7"/>
      <c r="C81" s="40"/>
      <c r="D81" s="40"/>
      <c r="E81" s="40"/>
      <c r="H81" s="40"/>
      <c r="J81" s="40"/>
      <c r="K81" s="40"/>
    </row>
    <row r="82" spans="1:11" ht="12" customHeight="1" x14ac:dyDescent="0.2">
      <c r="A82" s="7"/>
      <c r="B82" s="7"/>
      <c r="C82" s="40"/>
      <c r="D82" s="40"/>
      <c r="E82" s="40"/>
      <c r="H82" s="40"/>
      <c r="J82" s="40"/>
      <c r="K82" s="40"/>
    </row>
    <row r="83" spans="1:11" ht="12" customHeight="1" x14ac:dyDescent="0.2">
      <c r="A83" s="7"/>
      <c r="B83" s="7"/>
      <c r="C83" s="40"/>
      <c r="D83" s="40"/>
      <c r="E83" s="40"/>
      <c r="H83" s="40"/>
      <c r="J83" s="40"/>
      <c r="K83" s="40"/>
    </row>
    <row r="84" spans="1:11" ht="12" customHeight="1" x14ac:dyDescent="0.2">
      <c r="A84" s="7"/>
      <c r="B84" s="7"/>
      <c r="C84" s="40"/>
      <c r="D84" s="40"/>
      <c r="E84" s="40"/>
      <c r="H84" s="40"/>
      <c r="J84" s="40"/>
      <c r="K84" s="40"/>
    </row>
    <row r="85" spans="1:11" ht="12" customHeight="1" x14ac:dyDescent="0.2">
      <c r="A85" s="7"/>
      <c r="B85" s="7"/>
      <c r="C85" s="40"/>
      <c r="D85" s="40"/>
      <c r="E85" s="40"/>
      <c r="H85" s="40"/>
      <c r="J85" s="40"/>
      <c r="K85" s="40"/>
    </row>
    <row r="86" spans="1:11" ht="12" customHeight="1" x14ac:dyDescent="0.2">
      <c r="A86" s="7"/>
      <c r="B86" s="7"/>
      <c r="C86" s="40"/>
      <c r="D86" s="40"/>
      <c r="E86" s="40"/>
      <c r="H86" s="40"/>
      <c r="J86" s="40"/>
      <c r="K86" s="40"/>
    </row>
    <row r="87" spans="1:11" ht="12" customHeight="1" x14ac:dyDescent="0.2">
      <c r="A87" s="7"/>
      <c r="B87" s="7"/>
      <c r="C87" s="40"/>
      <c r="D87" s="40"/>
      <c r="E87" s="40"/>
      <c r="H87" s="40"/>
      <c r="J87" s="40"/>
      <c r="K87" s="40"/>
    </row>
    <row r="88" spans="1:11" ht="12" customHeight="1" x14ac:dyDescent="0.2">
      <c r="A88" s="7"/>
      <c r="B88" s="7"/>
      <c r="C88" s="40"/>
      <c r="D88" s="40"/>
      <c r="E88" s="40"/>
      <c r="H88" s="40"/>
      <c r="J88" s="40"/>
      <c r="K88" s="40"/>
    </row>
    <row r="89" spans="1:11" ht="12" customHeight="1" x14ac:dyDescent="0.2">
      <c r="A89" s="7"/>
      <c r="B89" s="7"/>
      <c r="C89" s="40"/>
      <c r="D89" s="40"/>
      <c r="E89" s="40"/>
      <c r="H89" s="40"/>
      <c r="J89" s="40"/>
      <c r="K89" s="40"/>
    </row>
    <row r="90" spans="1:11" ht="12" customHeight="1" x14ac:dyDescent="0.2">
      <c r="A90" s="7"/>
      <c r="B90" s="7"/>
      <c r="C90" s="43"/>
      <c r="D90" s="43"/>
      <c r="E90" s="43"/>
      <c r="F90" s="43"/>
      <c r="G90" s="43"/>
      <c r="H90" s="43"/>
      <c r="I90" s="43"/>
      <c r="J90" s="43"/>
      <c r="K90" s="40"/>
    </row>
    <row r="91" spans="1:11" ht="12" customHeight="1" x14ac:dyDescent="0.2">
      <c r="A91" s="7"/>
      <c r="B91" s="7"/>
    </row>
  </sheetData>
  <mergeCells count="5">
    <mergeCell ref="A41:B41"/>
    <mergeCell ref="A2:B2"/>
    <mergeCell ref="A1:B1"/>
    <mergeCell ref="A3:B3"/>
    <mergeCell ref="A4:B4"/>
  </mergeCells>
  <phoneticPr fontId="0" type="noConversion"/>
  <conditionalFormatting sqref="A2">
    <cfRule type="cellIs" dxfId="29" priority="1" stopIfTrue="1" operator="equal">
      <formula>"Input name of municipality in cover sheet"</formula>
    </cfRule>
  </conditionalFormatting>
  <conditionalFormatting sqref="A4:I4">
    <cfRule type="cellIs" dxfId="28" priority="2" stopIfTrue="1" operator="equal">
      <formula>"input financial year in cover sheet"</formula>
    </cfRule>
  </conditionalFormatting>
  <hyperlinks>
    <hyperlink ref="B28" r:id="rId1"/>
  </hyperlinks>
  <pageMargins left="0.74803149606299213" right="0.94488188976377963" top="0.55118110236220474" bottom="0.47244094488188981" header="0.47244094488188981" footer="0.51181102362204722"/>
  <pageSetup paperSize="9" scale="85" firstPageNumber="2" orientation="portrait" useFirstPageNumber="1" horizontalDpi="300" verticalDpi="300" r:id="rId2"/>
  <headerFooter alignWithMargins="0">
    <oddFooter>&amp;C&amp;P</oddFooter>
  </headerFooter>
  <rowBreaks count="1" manualBreakCount="1">
    <brk id="4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Layout" topLeftCell="A34" zoomScaleNormal="100" zoomScaleSheetLayoutView="100" workbookViewId="0">
      <selection activeCell="F39" sqref="F39:G41"/>
    </sheetView>
  </sheetViews>
  <sheetFormatPr defaultRowHeight="14.25" x14ac:dyDescent="0.2"/>
  <cols>
    <col min="1" max="1" width="19.28515625" style="469" customWidth="1"/>
    <col min="2" max="4" width="10.140625" style="469" customWidth="1"/>
    <col min="5" max="5" width="17.7109375" style="469" customWidth="1"/>
    <col min="6" max="6" width="10.140625" style="469" customWidth="1"/>
    <col min="7" max="7" width="34.28515625" style="469" customWidth="1"/>
    <col min="8" max="9" width="9.140625" style="628"/>
    <col min="10" max="10" width="9" style="628" customWidth="1"/>
    <col min="11" max="16384" width="9.140625" style="628"/>
  </cols>
  <sheetData>
    <row r="1" spans="1:12" x14ac:dyDescent="0.2">
      <c r="A1" s="678"/>
      <c r="B1" s="678"/>
      <c r="C1" s="678"/>
      <c r="D1" s="678"/>
      <c r="E1" s="678"/>
      <c r="F1" s="678"/>
      <c r="G1" s="678"/>
    </row>
    <row r="2" spans="1:12" s="629" customFormat="1" ht="15" x14ac:dyDescent="0.25">
      <c r="A2" s="759" t="str">
        <f>IF([8]Cover!A6="Insert Name of Municipality here","Input name of municipality in cover sheet",[8]Cover!A6)</f>
        <v>XHARIEP DISTRICT MUNICIPALITY</v>
      </c>
      <c r="B2" s="759"/>
      <c r="C2" s="759"/>
      <c r="D2" s="759"/>
      <c r="E2" s="759"/>
      <c r="F2" s="759"/>
      <c r="G2" s="759"/>
      <c r="H2" s="213"/>
      <c r="I2" s="213"/>
    </row>
    <row r="3" spans="1:12" s="629" customFormat="1" ht="15" x14ac:dyDescent="0.25">
      <c r="A3" s="760" t="s">
        <v>627</v>
      </c>
      <c r="B3" s="760"/>
      <c r="C3" s="760"/>
      <c r="D3" s="760"/>
      <c r="E3" s="760"/>
      <c r="F3" s="760"/>
      <c r="G3" s="760"/>
      <c r="H3" s="630"/>
      <c r="I3" s="630"/>
    </row>
    <row r="4" spans="1:12" s="629" customFormat="1" ht="15" x14ac:dyDescent="0.25">
      <c r="A4" s="760" t="str">
        <f>'[8]Gen Info Pg 2'!A4:B4</f>
        <v>for the period ended 30 June 2014</v>
      </c>
      <c r="B4" s="760"/>
      <c r="C4" s="760"/>
      <c r="D4" s="760"/>
      <c r="E4" s="760"/>
      <c r="F4" s="760"/>
      <c r="G4" s="760"/>
      <c r="H4" s="631"/>
      <c r="I4" s="631"/>
    </row>
    <row r="5" spans="1:12" s="629" customFormat="1" x14ac:dyDescent="0.2">
      <c r="A5" s="679"/>
      <c r="B5" s="679"/>
      <c r="C5" s="679"/>
      <c r="D5" s="679"/>
      <c r="E5" s="679"/>
      <c r="F5" s="679"/>
      <c r="G5" s="679"/>
      <c r="H5" s="631"/>
      <c r="I5" s="631"/>
    </row>
    <row r="6" spans="1:12" s="629" customFormat="1" x14ac:dyDescent="0.2">
      <c r="A6" s="676"/>
      <c r="B6" s="676"/>
      <c r="C6" s="676"/>
      <c r="D6" s="676"/>
      <c r="E6" s="676"/>
      <c r="F6" s="676"/>
      <c r="G6" s="676"/>
      <c r="H6" s="627"/>
      <c r="I6" s="627"/>
    </row>
    <row r="7" spans="1:12" s="629" customFormat="1" ht="15" x14ac:dyDescent="0.25">
      <c r="A7" s="680" t="s">
        <v>116</v>
      </c>
      <c r="B7" s="676"/>
      <c r="C7" s="676"/>
      <c r="D7" s="676"/>
      <c r="E7" s="676"/>
      <c r="F7" s="676"/>
      <c r="G7" s="676"/>
      <c r="H7" s="627"/>
      <c r="I7" s="627"/>
    </row>
    <row r="8" spans="1:12" x14ac:dyDescent="0.2">
      <c r="A8" s="676"/>
      <c r="B8" s="676"/>
      <c r="C8" s="676"/>
      <c r="D8" s="676"/>
      <c r="E8" s="676"/>
      <c r="F8" s="676"/>
      <c r="G8" s="676"/>
    </row>
    <row r="9" spans="1:12" ht="88.5" customHeight="1" x14ac:dyDescent="0.2">
      <c r="A9" s="757" t="s">
        <v>1416</v>
      </c>
      <c r="B9" s="757"/>
      <c r="C9" s="757"/>
      <c r="D9" s="757"/>
      <c r="E9" s="757"/>
      <c r="F9" s="757"/>
      <c r="G9" s="757"/>
    </row>
    <row r="10" spans="1:12" ht="15" x14ac:dyDescent="0.2">
      <c r="A10" s="681"/>
      <c r="B10" s="682"/>
      <c r="C10" s="682"/>
      <c r="D10" s="682"/>
      <c r="E10" s="682"/>
      <c r="F10" s="682"/>
      <c r="G10" s="682"/>
    </row>
    <row r="11" spans="1:12" ht="30.75" customHeight="1" x14ac:dyDescent="0.2">
      <c r="A11" s="757" t="s">
        <v>1102</v>
      </c>
      <c r="B11" s="757"/>
      <c r="C11" s="757"/>
      <c r="D11" s="757"/>
      <c r="E11" s="757"/>
      <c r="F11" s="757"/>
      <c r="G11" s="757"/>
    </row>
    <row r="12" spans="1:12" ht="15" x14ac:dyDescent="0.2">
      <c r="A12" s="681"/>
      <c r="B12" s="682"/>
      <c r="C12" s="682"/>
      <c r="D12" s="682"/>
      <c r="E12" s="682"/>
      <c r="F12" s="682"/>
      <c r="G12" s="682"/>
    </row>
    <row r="13" spans="1:12" ht="30.75" customHeight="1" x14ac:dyDescent="0.2">
      <c r="A13" s="757" t="s">
        <v>1099</v>
      </c>
      <c r="B13" s="757"/>
      <c r="C13" s="757"/>
      <c r="D13" s="757"/>
      <c r="E13" s="757"/>
      <c r="F13" s="757"/>
      <c r="G13" s="757"/>
    </row>
    <row r="14" spans="1:12" ht="15" x14ac:dyDescent="0.2">
      <c r="A14" s="681"/>
      <c r="B14" s="682"/>
      <c r="C14" s="682"/>
      <c r="D14" s="682"/>
      <c r="E14" s="682"/>
      <c r="F14" s="682"/>
      <c r="G14" s="682"/>
    </row>
    <row r="15" spans="1:12" ht="155.25" customHeight="1" x14ac:dyDescent="0.2">
      <c r="A15" s="757" t="s">
        <v>1100</v>
      </c>
      <c r="B15" s="757"/>
      <c r="C15" s="757"/>
      <c r="D15" s="757"/>
      <c r="E15" s="757"/>
      <c r="F15" s="757"/>
      <c r="G15" s="757"/>
      <c r="H15" s="758" t="s">
        <v>86</v>
      </c>
      <c r="I15" s="758"/>
      <c r="J15" s="758"/>
      <c r="K15" s="758"/>
      <c r="L15" s="758"/>
    </row>
    <row r="16" spans="1:12" ht="15" x14ac:dyDescent="0.2">
      <c r="A16" s="681"/>
      <c r="B16" s="682"/>
      <c r="C16" s="682"/>
      <c r="D16" s="682"/>
      <c r="E16" s="682"/>
      <c r="F16" s="682"/>
      <c r="G16" s="682"/>
    </row>
    <row r="17" spans="1:7" ht="57.75" customHeight="1" x14ac:dyDescent="0.2">
      <c r="A17" s="757" t="s">
        <v>1101</v>
      </c>
      <c r="B17" s="757"/>
      <c r="C17" s="757"/>
      <c r="D17" s="757"/>
      <c r="E17" s="757"/>
      <c r="F17" s="757"/>
      <c r="G17" s="757"/>
    </row>
    <row r="18" spans="1:7" ht="15" x14ac:dyDescent="0.2">
      <c r="A18" s="681"/>
      <c r="B18" s="682"/>
      <c r="C18" s="682"/>
      <c r="D18" s="682"/>
      <c r="E18" s="682"/>
      <c r="F18" s="682"/>
      <c r="G18" s="682"/>
    </row>
    <row r="19" spans="1:7" ht="42" customHeight="1" x14ac:dyDescent="0.2">
      <c r="A19" s="757" t="s">
        <v>1417</v>
      </c>
      <c r="B19" s="757"/>
      <c r="C19" s="757"/>
      <c r="D19" s="757"/>
      <c r="E19" s="757"/>
      <c r="F19" s="757"/>
      <c r="G19" s="757"/>
    </row>
    <row r="20" spans="1:7" ht="15" x14ac:dyDescent="0.2">
      <c r="A20" s="681"/>
      <c r="B20" s="682"/>
      <c r="C20" s="682"/>
      <c r="D20" s="682"/>
      <c r="E20" s="682"/>
      <c r="F20" s="682"/>
      <c r="G20" s="682"/>
    </row>
    <row r="21" spans="1:7" ht="27" customHeight="1" x14ac:dyDescent="0.2">
      <c r="A21" s="757" t="s">
        <v>1418</v>
      </c>
      <c r="B21" s="757"/>
      <c r="C21" s="757"/>
      <c r="D21" s="757"/>
      <c r="E21" s="757"/>
      <c r="F21" s="757"/>
      <c r="G21" s="757"/>
    </row>
    <row r="22" spans="1:7" ht="15" x14ac:dyDescent="0.2">
      <c r="A22" s="681"/>
      <c r="B22" s="682"/>
      <c r="C22" s="682"/>
      <c r="D22" s="682"/>
      <c r="E22" s="682"/>
      <c r="F22" s="682"/>
      <c r="G22" s="682"/>
    </row>
    <row r="23" spans="1:7" ht="31.5" customHeight="1" x14ac:dyDescent="0.2">
      <c r="A23" s="757" t="s">
        <v>1103</v>
      </c>
      <c r="B23" s="757"/>
      <c r="C23" s="757"/>
      <c r="D23" s="757"/>
      <c r="E23" s="757"/>
      <c r="F23" s="757"/>
      <c r="G23" s="757"/>
    </row>
    <row r="24" spans="1:7" ht="15" x14ac:dyDescent="0.2">
      <c r="A24" s="681"/>
      <c r="B24" s="682"/>
      <c r="C24" s="682"/>
      <c r="D24" s="682"/>
      <c r="E24" s="682"/>
      <c r="F24" s="682"/>
      <c r="G24" s="682"/>
    </row>
    <row r="25" spans="1:7" ht="27.75" customHeight="1" x14ac:dyDescent="0.2">
      <c r="A25" s="757" t="s">
        <v>1165</v>
      </c>
      <c r="B25" s="757"/>
      <c r="C25" s="757"/>
      <c r="D25" s="757"/>
      <c r="E25" s="757"/>
      <c r="F25" s="757"/>
      <c r="G25" s="757"/>
    </row>
    <row r="26" spans="1:7" x14ac:dyDescent="0.2">
      <c r="A26" s="676"/>
      <c r="B26" s="676"/>
      <c r="C26" s="676"/>
      <c r="D26" s="676"/>
      <c r="E26" s="676"/>
      <c r="F26" s="676"/>
      <c r="G26" s="676"/>
    </row>
    <row r="27" spans="1:7" ht="15" thickBot="1" x14ac:dyDescent="0.25">
      <c r="A27" s="677"/>
      <c r="B27" s="676"/>
      <c r="C27" s="676"/>
      <c r="D27" s="676"/>
      <c r="E27" s="676"/>
      <c r="F27" s="676"/>
      <c r="G27" s="676"/>
    </row>
    <row r="28" spans="1:7" x14ac:dyDescent="0.2">
      <c r="A28" s="676" t="s">
        <v>1104</v>
      </c>
      <c r="B28" s="676"/>
      <c r="C28" s="676"/>
      <c r="D28" s="676"/>
      <c r="E28" s="676"/>
      <c r="F28" s="676"/>
      <c r="G28" s="676"/>
    </row>
    <row r="29" spans="1:7" x14ac:dyDescent="0.2">
      <c r="A29" s="676" t="s">
        <v>979</v>
      </c>
      <c r="B29" s="676"/>
      <c r="C29" s="676"/>
      <c r="D29" s="676"/>
      <c r="E29" s="676"/>
      <c r="F29" s="676"/>
      <c r="G29" s="676"/>
    </row>
    <row r="30" spans="1:7" x14ac:dyDescent="0.2">
      <c r="A30" s="676"/>
      <c r="B30" s="676"/>
      <c r="C30" s="676"/>
      <c r="D30" s="676"/>
      <c r="E30" s="676"/>
      <c r="F30" s="676"/>
      <c r="G30" s="676"/>
    </row>
    <row r="31" spans="1:7" x14ac:dyDescent="0.2">
      <c r="A31" s="676"/>
      <c r="B31" s="676"/>
      <c r="C31" s="676"/>
      <c r="D31" s="676"/>
      <c r="E31" s="676"/>
      <c r="F31" s="676"/>
      <c r="G31" s="676"/>
    </row>
    <row r="32" spans="1:7" x14ac:dyDescent="0.2">
      <c r="A32" s="676"/>
      <c r="B32" s="676"/>
      <c r="C32" s="676"/>
      <c r="D32" s="676"/>
      <c r="E32" s="676"/>
      <c r="F32" s="676"/>
      <c r="G32" s="676"/>
    </row>
    <row r="33" spans="1:7" x14ac:dyDescent="0.2">
      <c r="A33" s="676"/>
      <c r="B33" s="676"/>
      <c r="C33" s="676"/>
      <c r="D33" s="676"/>
      <c r="E33" s="676"/>
      <c r="F33" s="676"/>
      <c r="G33" s="676"/>
    </row>
    <row r="34" spans="1:7" x14ac:dyDescent="0.2">
      <c r="A34" s="678"/>
      <c r="B34" s="678"/>
      <c r="C34" s="678"/>
      <c r="D34" s="678"/>
      <c r="E34" s="678"/>
      <c r="F34" s="678"/>
      <c r="G34" s="678"/>
    </row>
    <row r="35" spans="1:7" x14ac:dyDescent="0.2">
      <c r="A35" s="678"/>
      <c r="B35" s="678"/>
      <c r="C35" s="678"/>
      <c r="D35" s="678"/>
      <c r="E35" s="678"/>
      <c r="F35" s="678"/>
      <c r="G35" s="678"/>
    </row>
    <row r="36" spans="1:7" x14ac:dyDescent="0.2">
      <c r="A36" s="678"/>
      <c r="B36" s="678"/>
      <c r="C36" s="678"/>
      <c r="D36" s="678"/>
      <c r="E36" s="678"/>
      <c r="F36" s="678"/>
      <c r="G36" s="678"/>
    </row>
    <row r="37" spans="1:7" x14ac:dyDescent="0.2">
      <c r="A37" s="678"/>
      <c r="B37" s="678"/>
      <c r="C37" s="678"/>
      <c r="D37" s="678"/>
      <c r="E37" s="678"/>
      <c r="F37" s="678"/>
      <c r="G37" s="678"/>
    </row>
    <row r="38" spans="1:7" x14ac:dyDescent="0.2">
      <c r="A38" s="678"/>
      <c r="B38" s="678"/>
      <c r="C38" s="678"/>
      <c r="D38" s="678"/>
      <c r="E38" s="678"/>
      <c r="F38" s="678"/>
      <c r="G38" s="678"/>
    </row>
    <row r="39" spans="1:7" x14ac:dyDescent="0.2">
      <c r="A39" s="678"/>
      <c r="B39" s="678"/>
      <c r="C39" s="678"/>
      <c r="D39" s="678"/>
      <c r="E39" s="678"/>
      <c r="F39" s="678"/>
      <c r="G39" s="678"/>
    </row>
    <row r="40" spans="1:7" x14ac:dyDescent="0.2">
      <c r="A40" s="678"/>
      <c r="B40" s="678"/>
      <c r="C40" s="678"/>
      <c r="D40" s="678"/>
      <c r="E40" s="678"/>
      <c r="F40" s="678"/>
      <c r="G40" s="678"/>
    </row>
    <row r="41" spans="1:7" x14ac:dyDescent="0.2">
      <c r="A41" s="678"/>
      <c r="B41" s="678"/>
      <c r="C41" s="678"/>
      <c r="D41" s="678"/>
      <c r="E41" s="678"/>
      <c r="F41" s="678"/>
      <c r="G41" s="678"/>
    </row>
    <row r="42" spans="1:7" x14ac:dyDescent="0.2">
      <c r="A42" s="678"/>
      <c r="B42" s="678"/>
      <c r="C42" s="678"/>
      <c r="D42" s="678"/>
      <c r="E42" s="678"/>
      <c r="F42" s="678"/>
      <c r="G42" s="678"/>
    </row>
    <row r="43" spans="1:7" x14ac:dyDescent="0.2">
      <c r="A43" s="678"/>
      <c r="B43" s="678"/>
      <c r="C43" s="678"/>
      <c r="D43" s="678"/>
      <c r="E43" s="678"/>
      <c r="F43" s="678"/>
      <c r="G43" s="678"/>
    </row>
    <row r="44" spans="1:7" x14ac:dyDescent="0.2">
      <c r="A44" s="678"/>
      <c r="B44" s="678"/>
      <c r="C44" s="678"/>
      <c r="D44" s="678"/>
      <c r="E44" s="678"/>
      <c r="F44" s="678"/>
      <c r="G44" s="678"/>
    </row>
    <row r="45" spans="1:7" x14ac:dyDescent="0.2">
      <c r="A45" s="678"/>
      <c r="B45" s="678"/>
      <c r="C45" s="678"/>
      <c r="D45" s="678"/>
      <c r="E45" s="678"/>
      <c r="F45" s="678"/>
      <c r="G45" s="678"/>
    </row>
    <row r="46" spans="1:7" x14ac:dyDescent="0.2">
      <c r="A46" s="678"/>
      <c r="B46" s="678"/>
      <c r="C46" s="678"/>
      <c r="D46" s="678"/>
      <c r="E46" s="678"/>
      <c r="F46" s="678"/>
      <c r="G46" s="678"/>
    </row>
    <row r="47" spans="1:7" x14ac:dyDescent="0.2">
      <c r="A47" s="678"/>
      <c r="B47" s="678"/>
      <c r="C47" s="678"/>
      <c r="D47" s="678"/>
      <c r="E47" s="678"/>
      <c r="F47" s="678"/>
      <c r="G47" s="678"/>
    </row>
    <row r="48" spans="1:7" x14ac:dyDescent="0.2">
      <c r="A48" s="678"/>
      <c r="B48" s="678"/>
      <c r="C48" s="678"/>
      <c r="D48" s="678"/>
      <c r="E48" s="678"/>
      <c r="F48" s="678"/>
      <c r="G48" s="678"/>
    </row>
    <row r="49" spans="1:7" x14ac:dyDescent="0.2">
      <c r="A49" s="678"/>
      <c r="B49" s="678"/>
      <c r="C49" s="678"/>
      <c r="D49" s="678"/>
      <c r="E49" s="678"/>
      <c r="F49" s="678"/>
      <c r="G49" s="678"/>
    </row>
    <row r="50" spans="1:7" x14ac:dyDescent="0.2">
      <c r="A50" s="678"/>
      <c r="B50" s="678"/>
      <c r="C50" s="678"/>
      <c r="D50" s="678"/>
      <c r="E50" s="678"/>
      <c r="F50" s="678"/>
      <c r="G50" s="678"/>
    </row>
    <row r="51" spans="1:7" x14ac:dyDescent="0.2">
      <c r="A51" s="678"/>
      <c r="B51" s="678"/>
      <c r="C51" s="678"/>
      <c r="D51" s="678"/>
      <c r="E51" s="678"/>
      <c r="F51" s="678"/>
      <c r="G51" s="678"/>
    </row>
    <row r="52" spans="1:7" x14ac:dyDescent="0.2">
      <c r="A52" s="678"/>
      <c r="B52" s="678"/>
      <c r="C52" s="678"/>
      <c r="D52" s="678"/>
      <c r="E52" s="678"/>
      <c r="F52" s="678"/>
      <c r="G52" s="678"/>
    </row>
    <row r="53" spans="1:7" x14ac:dyDescent="0.2">
      <c r="A53" s="678"/>
      <c r="B53" s="678"/>
      <c r="C53" s="678"/>
      <c r="D53" s="678"/>
      <c r="E53" s="678"/>
      <c r="F53" s="678"/>
      <c r="G53" s="678"/>
    </row>
    <row r="54" spans="1:7" x14ac:dyDescent="0.2">
      <c r="A54" s="678"/>
      <c r="B54" s="678"/>
      <c r="C54" s="678"/>
      <c r="D54" s="678"/>
      <c r="E54" s="678"/>
      <c r="F54" s="678"/>
      <c r="G54" s="678"/>
    </row>
    <row r="55" spans="1:7" x14ac:dyDescent="0.2">
      <c r="A55" s="678"/>
      <c r="B55" s="678"/>
      <c r="C55" s="678"/>
      <c r="D55" s="678"/>
      <c r="E55" s="678"/>
      <c r="F55" s="678"/>
      <c r="G55" s="678"/>
    </row>
    <row r="56" spans="1:7" x14ac:dyDescent="0.2">
      <c r="A56" s="678"/>
      <c r="B56" s="678"/>
      <c r="C56" s="678"/>
      <c r="D56" s="678"/>
      <c r="E56" s="678"/>
      <c r="F56" s="678"/>
      <c r="G56" s="678"/>
    </row>
    <row r="57" spans="1:7" x14ac:dyDescent="0.2">
      <c r="A57" s="678"/>
      <c r="B57" s="678"/>
      <c r="C57" s="678"/>
      <c r="D57" s="678"/>
      <c r="E57" s="678"/>
      <c r="F57" s="678"/>
      <c r="G57" s="678"/>
    </row>
    <row r="58" spans="1:7" x14ac:dyDescent="0.2">
      <c r="A58" s="678"/>
      <c r="B58" s="678"/>
      <c r="C58" s="678"/>
      <c r="D58" s="678"/>
      <c r="E58" s="678"/>
      <c r="F58" s="678"/>
      <c r="G58" s="678"/>
    </row>
  </sheetData>
  <mergeCells count="13">
    <mergeCell ref="A13:G13"/>
    <mergeCell ref="A2:G2"/>
    <mergeCell ref="A3:G3"/>
    <mergeCell ref="A4:G4"/>
    <mergeCell ref="A9:G9"/>
    <mergeCell ref="A11:G11"/>
    <mergeCell ref="A25:G25"/>
    <mergeCell ref="A15:G15"/>
    <mergeCell ref="H15:L15"/>
    <mergeCell ref="A17:G17"/>
    <mergeCell ref="A19:G19"/>
    <mergeCell ref="A21:G21"/>
    <mergeCell ref="A23:G23"/>
  </mergeCells>
  <conditionalFormatting sqref="A2">
    <cfRule type="cellIs" dxfId="27" priority="2" stopIfTrue="1" operator="equal">
      <formula>"Input name of municipality in cover sheet"</formula>
    </cfRule>
  </conditionalFormatting>
  <conditionalFormatting sqref="A4:I5">
    <cfRule type="cellIs" dxfId="26" priority="1" stopIfTrue="1" operator="equal">
      <formula>"input financial year in cover sheet"</formula>
    </cfRule>
  </conditionalFormatting>
  <pageMargins left="0.74803149606299213" right="0.76" top="0.98425196850393704" bottom="0.98425196850393704" header="0.51181102362204722" footer="0.51181102362204722"/>
  <pageSetup paperSize="9" scale="75" firstPageNumber="3" orientation="portrait" useFirstPageNumber="1" r:id="rId1"/>
  <headerFooter alignWithMargins="0">
    <oddFooter>&amp;C143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A50"/>
  <sheetViews>
    <sheetView view="pageLayout" topLeftCell="A48" zoomScaleNormal="100" zoomScaleSheetLayoutView="100" workbookViewId="0">
      <selection activeCell="E40" sqref="E40"/>
    </sheetView>
  </sheetViews>
  <sheetFormatPr defaultColWidth="9.140625" defaultRowHeight="12.75" x14ac:dyDescent="0.2"/>
  <cols>
    <col min="1" max="1" width="12" style="2" customWidth="1"/>
    <col min="2" max="9" width="9.140625" style="2"/>
    <col min="10" max="10" width="9" style="2" hidden="1" customWidth="1"/>
    <col min="11" max="11" width="0" style="2" hidden="1" customWidth="1"/>
    <col min="12" max="26" width="9.140625" style="2"/>
    <col min="27" max="27" width="0" style="2" hidden="1" customWidth="1"/>
    <col min="28" max="16384" width="9.140625" style="2"/>
  </cols>
  <sheetData>
    <row r="1" spans="1:9" x14ac:dyDescent="0.2">
      <c r="A1" s="4"/>
      <c r="B1" s="4"/>
      <c r="C1" s="4"/>
      <c r="D1" s="4"/>
      <c r="E1" s="4"/>
      <c r="F1" s="4"/>
      <c r="G1" s="4"/>
      <c r="H1" s="4"/>
      <c r="I1" s="4"/>
    </row>
    <row r="2" spans="1:9" ht="15.75" x14ac:dyDescent="0.25">
      <c r="A2" s="763" t="s">
        <v>626</v>
      </c>
      <c r="B2" s="763"/>
      <c r="C2" s="763"/>
      <c r="D2" s="763"/>
      <c r="E2" s="763"/>
      <c r="F2" s="763"/>
      <c r="G2" s="763"/>
      <c r="H2" s="763"/>
      <c r="I2" s="763"/>
    </row>
    <row r="3" spans="1:9" x14ac:dyDescent="0.2">
      <c r="A3" s="764" t="s">
        <v>627</v>
      </c>
      <c r="B3" s="764"/>
      <c r="C3" s="764"/>
      <c r="D3" s="764"/>
      <c r="E3" s="764"/>
      <c r="F3" s="764"/>
      <c r="G3" s="764"/>
      <c r="H3" s="764"/>
      <c r="I3" s="764"/>
    </row>
    <row r="4" spans="1:9" x14ac:dyDescent="0.2">
      <c r="A4" s="761" t="s">
        <v>1166</v>
      </c>
      <c r="B4" s="762"/>
      <c r="C4" s="762"/>
      <c r="D4" s="762"/>
      <c r="E4" s="762"/>
      <c r="F4" s="762"/>
      <c r="G4" s="762"/>
      <c r="H4" s="762"/>
      <c r="I4" s="762"/>
    </row>
    <row r="5" spans="1:9" x14ac:dyDescent="0.2">
      <c r="A5" s="4"/>
      <c r="B5" s="4"/>
      <c r="C5" s="4"/>
      <c r="D5" s="4"/>
      <c r="E5" s="4"/>
      <c r="F5" s="4"/>
      <c r="G5" s="4"/>
      <c r="H5" s="4"/>
      <c r="I5" s="4"/>
    </row>
    <row r="6" spans="1:9" x14ac:dyDescent="0.2">
      <c r="A6" s="4"/>
      <c r="B6" s="4"/>
      <c r="C6" s="4"/>
      <c r="D6" s="4"/>
      <c r="E6" s="4"/>
      <c r="F6" s="4"/>
      <c r="G6" s="4"/>
      <c r="H6" s="4"/>
      <c r="I6" s="4"/>
    </row>
    <row r="7" spans="1:9" s="6" customFormat="1" x14ac:dyDescent="0.2">
      <c r="A7" s="47" t="s">
        <v>87</v>
      </c>
      <c r="B7" s="47"/>
      <c r="C7" s="47"/>
      <c r="D7" s="47"/>
      <c r="E7" s="47"/>
      <c r="F7" s="47"/>
      <c r="G7" s="47"/>
      <c r="H7" s="50"/>
      <c r="I7" s="5"/>
    </row>
    <row r="8" spans="1:9" x14ac:dyDescent="0.2">
      <c r="A8" s="4"/>
      <c r="B8" s="4"/>
      <c r="C8" s="4"/>
      <c r="D8" s="4"/>
      <c r="E8" s="4"/>
      <c r="F8" s="4"/>
      <c r="G8" s="4"/>
      <c r="H8" s="4"/>
      <c r="I8" s="4"/>
    </row>
    <row r="9" spans="1:9" x14ac:dyDescent="0.2">
      <c r="A9" s="4" t="s">
        <v>152</v>
      </c>
      <c r="B9" s="4"/>
      <c r="C9" s="4"/>
      <c r="D9" s="4"/>
      <c r="E9" s="4"/>
      <c r="F9" s="4"/>
      <c r="G9" s="4"/>
      <c r="H9" s="4"/>
      <c r="I9" s="4"/>
    </row>
    <row r="10" spans="1:9" x14ac:dyDescent="0.2">
      <c r="A10" s="4"/>
      <c r="B10" s="4"/>
      <c r="C10" s="4"/>
      <c r="D10" s="4"/>
      <c r="E10" s="4"/>
      <c r="F10" s="4"/>
      <c r="G10" s="4"/>
      <c r="H10" s="4"/>
      <c r="I10" s="49"/>
    </row>
    <row r="11" spans="1:9" x14ac:dyDescent="0.2">
      <c r="A11" s="4" t="s">
        <v>153</v>
      </c>
      <c r="B11" s="4"/>
      <c r="C11" s="4"/>
      <c r="D11" s="4"/>
      <c r="E11" s="4"/>
      <c r="F11" s="4"/>
      <c r="G11" s="4"/>
      <c r="H11" s="48"/>
      <c r="I11" s="4"/>
    </row>
    <row r="12" spans="1:9" x14ac:dyDescent="0.2">
      <c r="A12" s="4"/>
      <c r="B12" s="48"/>
      <c r="C12" s="48"/>
      <c r="D12" s="48"/>
      <c r="E12" s="48"/>
      <c r="F12" s="4"/>
      <c r="G12" s="4"/>
      <c r="H12" s="4"/>
      <c r="I12" s="4"/>
    </row>
    <row r="13" spans="1:9" x14ac:dyDescent="0.2">
      <c r="A13" s="4" t="s">
        <v>154</v>
      </c>
      <c r="B13" s="4"/>
      <c r="C13" s="48"/>
      <c r="D13" s="48"/>
      <c r="E13" s="48"/>
      <c r="F13" s="4"/>
      <c r="G13" s="4"/>
      <c r="H13" s="4"/>
      <c r="I13" s="4"/>
    </row>
    <row r="14" spans="1:9" x14ac:dyDescent="0.2">
      <c r="A14" s="4"/>
      <c r="B14" s="4"/>
      <c r="C14" s="4"/>
      <c r="D14" s="4"/>
      <c r="E14" s="4"/>
      <c r="F14" s="4"/>
      <c r="G14" s="4"/>
      <c r="H14" s="4"/>
      <c r="I14" s="4"/>
    </row>
    <row r="15" spans="1:9" x14ac:dyDescent="0.2">
      <c r="A15" s="4" t="s">
        <v>155</v>
      </c>
      <c r="B15" s="4"/>
      <c r="C15" s="4"/>
      <c r="D15" s="4"/>
      <c r="E15" s="4"/>
      <c r="F15" s="4"/>
      <c r="G15" s="4"/>
      <c r="H15" s="4"/>
      <c r="I15" s="4"/>
    </row>
    <row r="16" spans="1:9" x14ac:dyDescent="0.2">
      <c r="A16" s="4"/>
      <c r="B16" s="4"/>
      <c r="C16" s="4"/>
      <c r="D16" s="4"/>
      <c r="E16" s="4"/>
      <c r="F16" s="4"/>
      <c r="G16" s="4"/>
      <c r="H16" s="4"/>
      <c r="I16" s="4"/>
    </row>
    <row r="17" spans="1:27" x14ac:dyDescent="0.2">
      <c r="A17" s="4" t="s">
        <v>1063</v>
      </c>
      <c r="B17" s="4"/>
      <c r="C17" s="4"/>
      <c r="D17" s="4"/>
      <c r="E17" s="4"/>
      <c r="F17" s="4"/>
      <c r="G17" s="4"/>
      <c r="H17" s="4"/>
      <c r="I17" s="4"/>
    </row>
    <row r="18" spans="1:27" x14ac:dyDescent="0.2">
      <c r="A18" s="4"/>
      <c r="B18" s="4"/>
      <c r="C18" s="4"/>
      <c r="D18" s="4"/>
      <c r="E18" s="4"/>
      <c r="F18" s="4"/>
      <c r="G18" s="4"/>
      <c r="H18" s="4"/>
      <c r="I18" s="4"/>
    </row>
    <row r="19" spans="1:27" x14ac:dyDescent="0.2">
      <c r="A19" s="49" t="s">
        <v>1194</v>
      </c>
      <c r="B19" s="4"/>
      <c r="C19" s="4"/>
      <c r="D19" s="4"/>
      <c r="E19" s="4"/>
      <c r="F19" s="4"/>
      <c r="G19" s="4"/>
      <c r="H19" s="4"/>
      <c r="I19" s="4"/>
    </row>
    <row r="20" spans="1:27" x14ac:dyDescent="0.2">
      <c r="A20" s="4"/>
      <c r="B20" s="4"/>
      <c r="C20" s="4"/>
      <c r="D20" s="4"/>
      <c r="E20" s="4"/>
      <c r="F20" s="4"/>
      <c r="G20" s="4"/>
      <c r="H20" s="4"/>
      <c r="I20" s="4"/>
    </row>
    <row r="21" spans="1:27" x14ac:dyDescent="0.2">
      <c r="A21" s="4" t="s">
        <v>156</v>
      </c>
      <c r="B21" s="4"/>
      <c r="C21" s="4"/>
      <c r="D21" s="4"/>
      <c r="E21" s="4"/>
      <c r="F21" s="4"/>
      <c r="G21" s="4"/>
      <c r="H21" s="89"/>
      <c r="I21" s="4"/>
      <c r="AA21" s="2" t="s">
        <v>161</v>
      </c>
    </row>
    <row r="22" spans="1:27" x14ac:dyDescent="0.2">
      <c r="A22" s="4"/>
      <c r="B22" s="4"/>
      <c r="C22" s="4"/>
      <c r="D22" s="4"/>
      <c r="E22" s="4"/>
      <c r="F22" s="4"/>
      <c r="G22" s="4"/>
      <c r="H22" s="4"/>
      <c r="I22" s="4"/>
      <c r="AA22" s="2" t="s">
        <v>529</v>
      </c>
    </row>
    <row r="23" spans="1:27" x14ac:dyDescent="0.2">
      <c r="A23" s="4" t="s">
        <v>157</v>
      </c>
      <c r="B23" s="4"/>
      <c r="C23" s="4"/>
      <c r="D23" s="4"/>
      <c r="E23" s="4"/>
      <c r="F23" s="4"/>
      <c r="G23" s="4"/>
      <c r="H23" s="98"/>
      <c r="I23" s="4"/>
      <c r="J23" s="765">
        <v>2</v>
      </c>
      <c r="K23" s="765"/>
      <c r="AA23" s="2" t="s">
        <v>162</v>
      </c>
    </row>
    <row r="24" spans="1:27" x14ac:dyDescent="0.2">
      <c r="A24" s="4"/>
      <c r="B24" s="4"/>
      <c r="C24" s="4"/>
      <c r="D24" s="4"/>
      <c r="E24" s="4"/>
      <c r="F24" s="4"/>
      <c r="G24" s="4"/>
      <c r="H24" s="99"/>
      <c r="I24" s="4"/>
    </row>
    <row r="25" spans="1:27" x14ac:dyDescent="0.2">
      <c r="A25" s="4" t="s">
        <v>158</v>
      </c>
      <c r="B25" s="4"/>
      <c r="C25" s="4"/>
      <c r="D25" s="4"/>
      <c r="E25" s="4"/>
      <c r="F25" s="4"/>
      <c r="G25" s="4"/>
      <c r="H25" s="99"/>
      <c r="I25" s="4"/>
    </row>
    <row r="26" spans="1:27" hidden="1" x14ac:dyDescent="0.2">
      <c r="A26" s="4"/>
      <c r="B26" s="4"/>
      <c r="C26" s="4"/>
      <c r="D26" s="4"/>
      <c r="E26" s="4"/>
      <c r="F26" s="4"/>
      <c r="G26" s="4"/>
      <c r="H26" s="99"/>
      <c r="I26" s="4"/>
    </row>
    <row r="27" spans="1:27" hidden="1" x14ac:dyDescent="0.2">
      <c r="A27" s="4" t="s">
        <v>159</v>
      </c>
      <c r="B27" s="4"/>
      <c r="C27" s="4"/>
      <c r="D27" s="4"/>
      <c r="E27" s="4"/>
      <c r="F27" s="4"/>
      <c r="G27" s="4"/>
      <c r="H27" s="98"/>
      <c r="I27" s="4"/>
    </row>
    <row r="28" spans="1:27" x14ac:dyDescent="0.2">
      <c r="A28" s="4"/>
      <c r="B28" s="4"/>
      <c r="C28" s="4"/>
      <c r="D28" s="4"/>
      <c r="E28" s="4"/>
      <c r="F28" s="4"/>
      <c r="G28" s="4"/>
      <c r="H28" s="99"/>
      <c r="I28" s="4"/>
    </row>
    <row r="29" spans="1:27" hidden="1" x14ac:dyDescent="0.2">
      <c r="A29" s="4" t="s">
        <v>160</v>
      </c>
      <c r="B29" s="4"/>
      <c r="C29" s="4"/>
      <c r="D29" s="4"/>
      <c r="E29" s="4"/>
      <c r="F29" s="4"/>
      <c r="G29" s="4"/>
      <c r="H29" s="99"/>
      <c r="I29" s="4"/>
    </row>
    <row r="30" spans="1:27" hidden="1" x14ac:dyDescent="0.2">
      <c r="A30" s="4"/>
      <c r="B30" s="4"/>
      <c r="C30" s="4"/>
      <c r="D30" s="4"/>
      <c r="E30" s="4"/>
      <c r="F30" s="4"/>
      <c r="G30" s="4"/>
      <c r="H30" s="99"/>
      <c r="I30" s="4"/>
    </row>
    <row r="31" spans="1:27" x14ac:dyDescent="0.2">
      <c r="A31" s="49" t="s">
        <v>1399</v>
      </c>
      <c r="B31" s="4"/>
      <c r="C31" s="4"/>
      <c r="D31" s="4"/>
      <c r="E31" s="4"/>
      <c r="F31" s="4"/>
      <c r="G31" s="4"/>
      <c r="H31" s="99"/>
      <c r="I31" s="4"/>
      <c r="N31" s="2" t="s">
        <v>163</v>
      </c>
    </row>
    <row r="32" spans="1:27" x14ac:dyDescent="0.2">
      <c r="A32" s="4"/>
      <c r="B32" s="4"/>
      <c r="C32" s="4"/>
      <c r="D32" s="4"/>
      <c r="E32" s="4"/>
      <c r="F32" s="4"/>
      <c r="G32" s="4"/>
      <c r="H32" s="99"/>
      <c r="I32" s="4"/>
    </row>
    <row r="33" spans="1:9" x14ac:dyDescent="0.2">
      <c r="A33" s="49" t="s">
        <v>1398</v>
      </c>
      <c r="B33" s="4"/>
      <c r="C33" s="4"/>
      <c r="D33" s="4"/>
      <c r="E33" s="4"/>
      <c r="F33" s="4"/>
      <c r="G33" s="4"/>
      <c r="H33" s="99"/>
      <c r="I33" s="4"/>
    </row>
    <row r="34" spans="1:9" x14ac:dyDescent="0.2">
      <c r="A34" s="4"/>
      <c r="B34" s="4"/>
      <c r="C34" s="4"/>
      <c r="D34" s="4"/>
      <c r="E34" s="4"/>
      <c r="F34" s="4"/>
      <c r="G34" s="4"/>
      <c r="H34" s="99"/>
      <c r="I34" s="4"/>
    </row>
    <row r="35" spans="1:9" hidden="1" x14ac:dyDescent="0.2">
      <c r="A35" s="4"/>
      <c r="B35" s="4"/>
      <c r="C35" s="4"/>
      <c r="D35" s="4"/>
      <c r="E35" s="4"/>
      <c r="F35" s="4"/>
      <c r="G35" s="4"/>
      <c r="H35" s="4"/>
      <c r="I35" s="4"/>
    </row>
    <row r="36" spans="1:9" ht="24" x14ac:dyDescent="0.2">
      <c r="A36" s="345" t="s">
        <v>1111</v>
      </c>
      <c r="B36" s="346"/>
      <c r="C36" s="347"/>
      <c r="D36" s="126"/>
      <c r="E36" s="126"/>
      <c r="F36" s="126"/>
      <c r="G36" s="126"/>
      <c r="H36" s="126"/>
      <c r="I36" s="126"/>
    </row>
    <row r="37" spans="1:9" ht="15" x14ac:dyDescent="0.2">
      <c r="A37" s="348" t="s">
        <v>1112</v>
      </c>
      <c r="B37" s="349" t="s">
        <v>1113</v>
      </c>
      <c r="C37" s="347"/>
      <c r="D37" s="126"/>
      <c r="E37" s="126"/>
      <c r="F37" s="126"/>
      <c r="G37" s="126"/>
      <c r="H37" s="126"/>
      <c r="I37" s="126"/>
    </row>
    <row r="38" spans="1:9" ht="15" x14ac:dyDescent="0.2">
      <c r="A38" s="348" t="s">
        <v>1114</v>
      </c>
      <c r="B38" s="349" t="s">
        <v>1115</v>
      </c>
      <c r="C38" s="350"/>
      <c r="D38" s="126"/>
      <c r="E38" s="126"/>
      <c r="F38" s="126"/>
      <c r="G38" s="126"/>
      <c r="H38" s="126"/>
      <c r="I38" s="126"/>
    </row>
    <row r="39" spans="1:9" x14ac:dyDescent="0.2">
      <c r="A39" s="348" t="s">
        <v>1116</v>
      </c>
      <c r="B39" s="561" t="s">
        <v>1117</v>
      </c>
      <c r="C39" s="561"/>
      <c r="D39" s="126"/>
      <c r="E39" s="126"/>
      <c r="F39" s="126"/>
      <c r="G39" s="126"/>
      <c r="H39" s="126"/>
      <c r="I39" s="126"/>
    </row>
    <row r="40" spans="1:9" ht="15" x14ac:dyDescent="0.2">
      <c r="A40" s="348" t="s">
        <v>1118</v>
      </c>
      <c r="B40" s="349" t="s">
        <v>1119</v>
      </c>
      <c r="C40" s="350"/>
      <c r="D40" s="126"/>
      <c r="E40" s="126"/>
      <c r="F40" s="126"/>
      <c r="G40" s="126"/>
      <c r="H40" s="126"/>
      <c r="I40" s="126"/>
    </row>
    <row r="41" spans="1:9" ht="15" x14ac:dyDescent="0.2">
      <c r="A41" s="348" t="s">
        <v>1120</v>
      </c>
      <c r="B41" s="349" t="s">
        <v>1121</v>
      </c>
      <c r="C41" s="350"/>
      <c r="D41" s="126"/>
      <c r="E41" s="126"/>
      <c r="F41" s="126"/>
      <c r="G41" s="126"/>
      <c r="H41" s="126"/>
      <c r="I41" s="126"/>
    </row>
    <row r="42" spans="1:9" ht="15" x14ac:dyDescent="0.2">
      <c r="A42" s="348" t="s">
        <v>1122</v>
      </c>
      <c r="B42" s="349" t="s">
        <v>1123</v>
      </c>
      <c r="C42" s="350"/>
      <c r="D42" s="126"/>
      <c r="E42" s="126"/>
      <c r="F42" s="126"/>
      <c r="G42" s="126"/>
      <c r="H42" s="126"/>
      <c r="I42" s="126"/>
    </row>
    <row r="43" spans="1:9" ht="15" x14ac:dyDescent="0.2">
      <c r="A43" s="348" t="s">
        <v>1124</v>
      </c>
      <c r="B43" s="349" t="s">
        <v>1125</v>
      </c>
      <c r="C43" s="350"/>
      <c r="D43" s="126"/>
      <c r="E43" s="126"/>
      <c r="F43" s="126"/>
      <c r="G43" s="126"/>
      <c r="H43" s="126"/>
      <c r="I43" s="126"/>
    </row>
    <row r="44" spans="1:9" ht="15" x14ac:dyDescent="0.2">
      <c r="A44" s="348" t="s">
        <v>1126</v>
      </c>
      <c r="B44" s="349" t="s">
        <v>1127</v>
      </c>
      <c r="C44" s="350"/>
      <c r="D44" s="126"/>
      <c r="E44" s="126"/>
      <c r="F44" s="126"/>
      <c r="G44" s="126"/>
      <c r="H44" s="126"/>
      <c r="I44" s="126"/>
    </row>
    <row r="45" spans="1:9" ht="15" x14ac:dyDescent="0.2">
      <c r="A45" s="348" t="s">
        <v>1128</v>
      </c>
      <c r="B45" s="349" t="s">
        <v>1129</v>
      </c>
      <c r="C45" s="350"/>
      <c r="D45" s="126"/>
      <c r="E45" s="126"/>
      <c r="F45" s="126"/>
      <c r="G45" s="126"/>
      <c r="H45" s="126"/>
      <c r="I45" s="126"/>
    </row>
    <row r="46" spans="1:9" ht="15" x14ac:dyDescent="0.2">
      <c r="A46" s="348" t="s">
        <v>1130</v>
      </c>
      <c r="B46" s="349" t="s">
        <v>1131</v>
      </c>
      <c r="C46" s="350"/>
      <c r="D46" s="126"/>
      <c r="E46" s="126"/>
      <c r="F46" s="126"/>
      <c r="G46" s="126"/>
      <c r="H46" s="126"/>
      <c r="I46" s="126"/>
    </row>
    <row r="47" spans="1:9" ht="15" x14ac:dyDescent="0.2">
      <c r="A47" s="348" t="s">
        <v>1132</v>
      </c>
      <c r="B47" s="349" t="s">
        <v>1133</v>
      </c>
      <c r="C47" s="350"/>
      <c r="D47" s="126"/>
      <c r="E47" s="126"/>
      <c r="F47" s="126"/>
      <c r="G47" s="126"/>
      <c r="H47" s="126"/>
      <c r="I47" s="126"/>
    </row>
    <row r="48" spans="1:9" ht="15" x14ac:dyDescent="0.2">
      <c r="A48" s="348" t="s">
        <v>35</v>
      </c>
      <c r="B48" s="349" t="s">
        <v>1134</v>
      </c>
      <c r="C48" s="350"/>
      <c r="D48" s="126"/>
      <c r="E48" s="126"/>
      <c r="F48" s="126"/>
      <c r="G48" s="126"/>
      <c r="H48" s="126"/>
      <c r="I48" s="126"/>
    </row>
    <row r="49" spans="1:9" ht="15" x14ac:dyDescent="0.2">
      <c r="A49" s="348" t="s">
        <v>1135</v>
      </c>
      <c r="B49" s="349" t="s">
        <v>1136</v>
      </c>
      <c r="C49" s="350"/>
      <c r="D49" s="126"/>
      <c r="E49" s="126"/>
      <c r="F49" s="126"/>
      <c r="G49" s="126"/>
      <c r="H49" s="126"/>
      <c r="I49" s="126"/>
    </row>
    <row r="50" spans="1:9" x14ac:dyDescent="0.2">
      <c r="A50" s="348" t="s">
        <v>1413</v>
      </c>
      <c r="B50" s="561" t="s">
        <v>1414</v>
      </c>
    </row>
  </sheetData>
  <mergeCells count="4">
    <mergeCell ref="A4:I4"/>
    <mergeCell ref="A2:I2"/>
    <mergeCell ref="A3:I3"/>
    <mergeCell ref="J23:K23"/>
  </mergeCells>
  <phoneticPr fontId="13" type="noConversion"/>
  <conditionalFormatting sqref="A2">
    <cfRule type="cellIs" dxfId="25" priority="1" stopIfTrue="1" operator="equal">
      <formula>"Input name of municipality in cover sheet"</formula>
    </cfRule>
  </conditionalFormatting>
  <conditionalFormatting sqref="A4:I4">
    <cfRule type="cellIs" dxfId="24" priority="2"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firstPageNumber="4" orientation="portrait" useFirstPageNumber="1" r:id="rId1"/>
  <headerFooter alignWithMargins="0">
    <oddFooter>&amp;C144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Button 3">
              <controlPr defaultSize="0" print="0" autoFill="0" autoPict="0" macro="[0]!GotoPos">
                <anchor moveWithCells="1" sizeWithCells="1">
                  <from>
                    <xdr:col>9</xdr:col>
                    <xdr:colOff>0</xdr:colOff>
                    <xdr:row>7</xdr:row>
                    <xdr:rowOff>142875</xdr:rowOff>
                  </from>
                  <to>
                    <xdr:col>11</xdr:col>
                    <xdr:colOff>28575</xdr:colOff>
                    <xdr:row>9</xdr:row>
                    <xdr:rowOff>19050</xdr:rowOff>
                  </to>
                </anchor>
              </controlPr>
            </control>
          </mc:Choice>
        </mc:AlternateContent>
        <mc:AlternateContent xmlns:mc="http://schemas.openxmlformats.org/markup-compatibility/2006">
          <mc:Choice Requires="x14">
            <control shapeId="20484" r:id="rId5" name="Button 4">
              <controlPr defaultSize="0" print="0" autoFill="0" autoPict="0" macro="[0]!GotoPer">
                <anchor moveWithCells="1" sizeWithCells="1">
                  <from>
                    <xdr:col>9</xdr:col>
                    <xdr:colOff>0</xdr:colOff>
                    <xdr:row>10</xdr:row>
                    <xdr:rowOff>0</xdr:rowOff>
                  </from>
                  <to>
                    <xdr:col>11</xdr:col>
                    <xdr:colOff>28575</xdr:colOff>
                    <xdr:row>11</xdr:row>
                    <xdr:rowOff>38100</xdr:rowOff>
                  </to>
                </anchor>
              </controlPr>
            </control>
          </mc:Choice>
        </mc:AlternateContent>
        <mc:AlternateContent xmlns:mc="http://schemas.openxmlformats.org/markup-compatibility/2006">
          <mc:Choice Requires="x14">
            <control shapeId="20485" r:id="rId6" name="Button 5">
              <controlPr defaultSize="0" print="0" autoFill="0" autoPict="0" macro="[0]!GotoSCNA">
                <anchor moveWithCells="1" sizeWithCells="1">
                  <from>
                    <xdr:col>9</xdr:col>
                    <xdr:colOff>0</xdr:colOff>
                    <xdr:row>12</xdr:row>
                    <xdr:rowOff>0</xdr:rowOff>
                  </from>
                  <to>
                    <xdr:col>11</xdr:col>
                    <xdr:colOff>28575</xdr:colOff>
                    <xdr:row>13</xdr:row>
                    <xdr:rowOff>38100</xdr:rowOff>
                  </to>
                </anchor>
              </controlPr>
            </control>
          </mc:Choice>
        </mc:AlternateContent>
        <mc:AlternateContent xmlns:mc="http://schemas.openxmlformats.org/markup-compatibility/2006">
          <mc:Choice Requires="x14">
            <control shapeId="20486" r:id="rId7" name="Button 6">
              <controlPr defaultSize="0" print="0" autoFill="0" autoPict="0" macro="[0]!GotoCFS">
                <anchor moveWithCells="1" sizeWithCells="1">
                  <from>
                    <xdr:col>9</xdr:col>
                    <xdr:colOff>0</xdr:colOff>
                    <xdr:row>14</xdr:row>
                    <xdr:rowOff>0</xdr:rowOff>
                  </from>
                  <to>
                    <xdr:col>11</xdr:col>
                    <xdr:colOff>28575</xdr:colOff>
                    <xdr:row>15</xdr:row>
                    <xdr:rowOff>38100</xdr:rowOff>
                  </to>
                </anchor>
              </controlPr>
            </control>
          </mc:Choice>
        </mc:AlternateContent>
        <mc:AlternateContent xmlns:mc="http://schemas.openxmlformats.org/markup-compatibility/2006">
          <mc:Choice Requires="x14">
            <control shapeId="20487" r:id="rId8" name="Button 7">
              <controlPr defaultSize="0" print="0" autoFill="0" autoPict="0" macro="[0]!GotoAP">
                <anchor moveWithCells="1" sizeWithCells="1">
                  <from>
                    <xdr:col>9</xdr:col>
                    <xdr:colOff>0</xdr:colOff>
                    <xdr:row>20</xdr:row>
                    <xdr:rowOff>0</xdr:rowOff>
                  </from>
                  <to>
                    <xdr:col>11</xdr:col>
                    <xdr:colOff>28575</xdr:colOff>
                    <xdr:row>21</xdr:row>
                    <xdr:rowOff>38100</xdr:rowOff>
                  </to>
                </anchor>
              </controlPr>
            </control>
          </mc:Choice>
        </mc:AlternateContent>
        <mc:AlternateContent xmlns:mc="http://schemas.openxmlformats.org/markup-compatibility/2006">
          <mc:Choice Requires="x14">
            <control shapeId="20494" r:id="rId9" name="Button 14">
              <controlPr defaultSize="0" print="0" autoFill="0" autoPict="0" macro="[0]!GotoNotes">
                <anchor moveWithCells="1" sizeWithCells="1">
                  <from>
                    <xdr:col>11</xdr:col>
                    <xdr:colOff>114300</xdr:colOff>
                    <xdr:row>21</xdr:row>
                    <xdr:rowOff>133350</xdr:rowOff>
                  </from>
                  <to>
                    <xdr:col>14</xdr:col>
                    <xdr:colOff>38100</xdr:colOff>
                    <xdr:row>23</xdr:row>
                    <xdr:rowOff>9525</xdr:rowOff>
                  </to>
                </anchor>
              </controlPr>
            </control>
          </mc:Choice>
        </mc:AlternateContent>
        <mc:AlternateContent xmlns:mc="http://schemas.openxmlformats.org/markup-compatibility/2006">
          <mc:Choice Requires="x14">
            <control shapeId="20497" r:id="rId10" name="Drop Down 17">
              <controlPr defaultSize="0" autoLine="0" autoPict="0">
                <anchor moveWithCells="1">
                  <from>
                    <xdr:col>9</xdr:col>
                    <xdr:colOff>0</xdr:colOff>
                    <xdr:row>21</xdr:row>
                    <xdr:rowOff>133350</xdr:rowOff>
                  </from>
                  <to>
                    <xdr:col>12</xdr:col>
                    <xdr:colOff>600075</xdr:colOff>
                    <xdr:row>23</xdr:row>
                    <xdr:rowOff>9525</xdr:rowOff>
                  </to>
                </anchor>
              </controlPr>
            </control>
          </mc:Choice>
        </mc:AlternateContent>
        <mc:AlternateContent xmlns:mc="http://schemas.openxmlformats.org/markup-compatibility/2006">
          <mc:Choice Requires="x14">
            <control shapeId="20498" r:id="rId11" name="Button 18">
              <controlPr defaultSize="0" print="0" autoFill="0" autoPict="0" macro="[0]!GotoAppA">
                <anchor moveWithCells="1" sizeWithCells="1">
                  <from>
                    <xdr:col>9</xdr:col>
                    <xdr:colOff>0</xdr:colOff>
                    <xdr:row>23</xdr:row>
                    <xdr:rowOff>142875</xdr:rowOff>
                  </from>
                  <to>
                    <xdr:col>9</xdr:col>
                    <xdr:colOff>0</xdr:colOff>
                    <xdr:row>25</xdr:row>
                    <xdr:rowOff>0</xdr:rowOff>
                  </to>
                </anchor>
              </controlPr>
            </control>
          </mc:Choice>
        </mc:AlternateContent>
        <mc:AlternateContent xmlns:mc="http://schemas.openxmlformats.org/markup-compatibility/2006">
          <mc:Choice Requires="x14">
            <control shapeId="20499" r:id="rId12" name="Button 19">
              <controlPr defaultSize="0" print="0" autoFill="0" autoPict="0" macro="[0]!GotoAppB">
                <anchor moveWithCells="1" sizeWithCells="1">
                  <from>
                    <xdr:col>9</xdr:col>
                    <xdr:colOff>0</xdr:colOff>
                    <xdr:row>25</xdr:row>
                    <xdr:rowOff>0</xdr:rowOff>
                  </from>
                  <to>
                    <xdr:col>9</xdr:col>
                    <xdr:colOff>0</xdr:colOff>
                    <xdr:row>27</xdr:row>
                    <xdr:rowOff>19050</xdr:rowOff>
                  </to>
                </anchor>
              </controlPr>
            </control>
          </mc:Choice>
        </mc:AlternateContent>
        <mc:AlternateContent xmlns:mc="http://schemas.openxmlformats.org/markup-compatibility/2006">
          <mc:Choice Requires="x14">
            <control shapeId="20500" r:id="rId13" name="Button 20">
              <controlPr defaultSize="0" print="0" autoFill="0" autoPict="0" macro="[0]!GotoAppC">
                <anchor moveWithCells="1" sizeWithCells="1">
                  <from>
                    <xdr:col>9</xdr:col>
                    <xdr:colOff>0</xdr:colOff>
                    <xdr:row>27</xdr:row>
                    <xdr:rowOff>152400</xdr:rowOff>
                  </from>
                  <to>
                    <xdr:col>9</xdr:col>
                    <xdr:colOff>0</xdr:colOff>
                    <xdr:row>28</xdr:row>
                    <xdr:rowOff>0</xdr:rowOff>
                  </to>
                </anchor>
              </controlPr>
            </control>
          </mc:Choice>
        </mc:AlternateContent>
        <mc:AlternateContent xmlns:mc="http://schemas.openxmlformats.org/markup-compatibility/2006">
          <mc:Choice Requires="x14">
            <control shapeId="20501" r:id="rId14" name="Button 21">
              <controlPr defaultSize="0" print="0" autoFill="0" autoPict="0" macro="[0]!GotoAppD">
                <anchor moveWithCells="1" sizeWithCells="1">
                  <from>
                    <xdr:col>9</xdr:col>
                    <xdr:colOff>0</xdr:colOff>
                    <xdr:row>28</xdr:row>
                    <xdr:rowOff>0</xdr:rowOff>
                  </from>
                  <to>
                    <xdr:col>9</xdr:col>
                    <xdr:colOff>0</xdr:colOff>
                    <xdr:row>28</xdr:row>
                    <xdr:rowOff>0</xdr:rowOff>
                  </to>
                </anchor>
              </controlPr>
            </control>
          </mc:Choice>
        </mc:AlternateContent>
        <mc:AlternateContent xmlns:mc="http://schemas.openxmlformats.org/markup-compatibility/2006">
          <mc:Choice Requires="x14">
            <control shapeId="20502" r:id="rId15" name="Button 22">
              <controlPr defaultSize="0" print="0" autoFill="0" autoPict="0" macro="[0]!Sheet8.GotoAppA">
                <anchor moveWithCells="1" sizeWithCells="1">
                  <from>
                    <xdr:col>9</xdr:col>
                    <xdr:colOff>0</xdr:colOff>
                    <xdr:row>28</xdr:row>
                    <xdr:rowOff>0</xdr:rowOff>
                  </from>
                  <to>
                    <xdr:col>9</xdr:col>
                    <xdr:colOff>0</xdr:colOff>
                    <xdr:row>28</xdr:row>
                    <xdr:rowOff>0</xdr:rowOff>
                  </to>
                </anchor>
              </controlPr>
            </control>
          </mc:Choice>
        </mc:AlternateContent>
        <mc:AlternateContent xmlns:mc="http://schemas.openxmlformats.org/markup-compatibility/2006">
          <mc:Choice Requires="x14">
            <control shapeId="20503" r:id="rId16" name="Button 23">
              <controlPr defaultSize="0" print="0" autoFill="0" autoPict="0" macro="[0]!Sheet8.GotoAppA">
                <anchor moveWithCells="1" sizeWithCells="1">
                  <from>
                    <xdr:col>9</xdr:col>
                    <xdr:colOff>0</xdr:colOff>
                    <xdr:row>28</xdr:row>
                    <xdr:rowOff>0</xdr:rowOff>
                  </from>
                  <to>
                    <xdr:col>9</xdr:col>
                    <xdr:colOff>0</xdr:colOff>
                    <xdr:row>28</xdr:row>
                    <xdr:rowOff>0</xdr:rowOff>
                  </to>
                </anchor>
              </controlPr>
            </control>
          </mc:Choice>
        </mc:AlternateContent>
        <mc:AlternateContent xmlns:mc="http://schemas.openxmlformats.org/markup-compatibility/2006">
          <mc:Choice Requires="x14">
            <control shapeId="20504" r:id="rId17" name="Button 24">
              <controlPr defaultSize="0" print="0" autoFill="0" autoPict="0" macro="[0]!Sheet8.GotoAppA">
                <anchor moveWithCells="1" sizeWithCells="1">
                  <from>
                    <xdr:col>9</xdr:col>
                    <xdr:colOff>0</xdr:colOff>
                    <xdr:row>28</xdr:row>
                    <xdr:rowOff>0</xdr:rowOff>
                  </from>
                  <to>
                    <xdr:col>9</xdr:col>
                    <xdr:colOff>0</xdr:colOff>
                    <xdr:row>34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50"/>
  <sheetViews>
    <sheetView view="pageLayout" topLeftCell="A23" zoomScaleNormal="100" zoomScaleSheetLayoutView="100" workbookViewId="0">
      <selection activeCell="J4" sqref="J4"/>
    </sheetView>
  </sheetViews>
  <sheetFormatPr defaultColWidth="9.140625" defaultRowHeight="12.75" x14ac:dyDescent="0.2"/>
  <cols>
    <col min="1" max="5" width="9.140625" style="99"/>
    <col min="6" max="6" width="16.5703125" style="99" customWidth="1"/>
    <col min="7" max="7" width="5.85546875" style="99" customWidth="1"/>
    <col min="8" max="9" width="18" style="99" customWidth="1"/>
    <col min="10" max="10" width="11.28515625" style="99" bestFit="1" customWidth="1"/>
    <col min="11" max="11" width="9.140625" style="99"/>
    <col min="12" max="12" width="5.85546875" style="99" customWidth="1"/>
    <col min="13" max="18" width="9.140625" style="99"/>
    <col min="19" max="19" width="2.85546875" style="127" hidden="1" customWidth="1"/>
    <col min="20" max="20" width="53.7109375" style="127" hidden="1" customWidth="1"/>
    <col min="21" max="16384" width="9.140625" style="99"/>
  </cols>
  <sheetData>
    <row r="1" spans="1:20" x14ac:dyDescent="0.2">
      <c r="A1" s="219"/>
      <c r="B1" s="770"/>
      <c r="C1" s="771"/>
      <c r="D1" s="771"/>
      <c r="E1" s="771"/>
      <c r="F1" s="771"/>
      <c r="G1" s="771"/>
      <c r="H1" s="771"/>
      <c r="I1" s="771"/>
      <c r="J1" s="219"/>
      <c r="S1" s="769" t="s">
        <v>488</v>
      </c>
      <c r="T1" s="769"/>
    </row>
    <row r="3" spans="1:20" x14ac:dyDescent="0.2">
      <c r="B3" s="774" t="s">
        <v>626</v>
      </c>
      <c r="C3" s="775"/>
      <c r="D3" s="775"/>
      <c r="E3" s="775"/>
      <c r="F3" s="775"/>
      <c r="G3" s="775"/>
      <c r="H3" s="775"/>
      <c r="I3" s="776"/>
      <c r="S3" s="127">
        <v>1</v>
      </c>
      <c r="T3" s="127" t="s">
        <v>494</v>
      </c>
    </row>
    <row r="4" spans="1:20" x14ac:dyDescent="0.2">
      <c r="B4" s="766" t="s">
        <v>195</v>
      </c>
      <c r="C4" s="767"/>
      <c r="D4" s="767"/>
      <c r="E4" s="767"/>
      <c r="F4" s="767"/>
      <c r="G4" s="767"/>
      <c r="H4" s="767"/>
      <c r="I4" s="768"/>
    </row>
    <row r="5" spans="1:20" x14ac:dyDescent="0.2">
      <c r="B5" s="766" t="s">
        <v>1180</v>
      </c>
      <c r="C5" s="767"/>
      <c r="D5" s="767"/>
      <c r="E5" s="767"/>
      <c r="F5" s="767"/>
      <c r="G5" s="767"/>
      <c r="H5" s="767"/>
      <c r="I5" s="768"/>
      <c r="S5" s="127">
        <v>2</v>
      </c>
      <c r="T5" s="127" t="s">
        <v>495</v>
      </c>
    </row>
    <row r="6" spans="1:20" ht="13.5" thickBot="1" x14ac:dyDescent="0.25">
      <c r="B6" s="294"/>
      <c r="C6" s="286"/>
      <c r="D6" s="286"/>
      <c r="E6" s="286"/>
      <c r="F6" s="286"/>
      <c r="G6" s="292" t="s">
        <v>199</v>
      </c>
      <c r="H6" s="288" t="s">
        <v>1168</v>
      </c>
      <c r="I6" s="293" t="s">
        <v>953</v>
      </c>
      <c r="S6" s="127">
        <v>3</v>
      </c>
      <c r="T6" s="127" t="s">
        <v>496</v>
      </c>
    </row>
    <row r="7" spans="1:20" x14ac:dyDescent="0.2">
      <c r="B7" s="148"/>
      <c r="C7" s="138"/>
      <c r="D7" s="138"/>
      <c r="E7" s="138"/>
      <c r="F7" s="138"/>
      <c r="G7" s="130"/>
      <c r="H7" s="304" t="s">
        <v>1146</v>
      </c>
      <c r="I7" s="305" t="s">
        <v>1146</v>
      </c>
      <c r="S7" s="127">
        <v>4</v>
      </c>
      <c r="T7" s="127" t="s">
        <v>553</v>
      </c>
    </row>
    <row r="8" spans="1:20" ht="12.75" customHeight="1" x14ac:dyDescent="0.2">
      <c r="B8" s="132" t="s">
        <v>180</v>
      </c>
      <c r="C8" s="138"/>
      <c r="D8" s="138"/>
      <c r="E8" s="138"/>
      <c r="F8" s="138"/>
      <c r="G8" s="138"/>
      <c r="H8" s="138"/>
      <c r="I8" s="295"/>
      <c r="M8" s="772"/>
      <c r="N8" s="772"/>
      <c r="O8" s="772"/>
      <c r="P8" s="772"/>
      <c r="Q8" s="772"/>
    </row>
    <row r="9" spans="1:20" x14ac:dyDescent="0.2">
      <c r="B9" s="132" t="s">
        <v>185</v>
      </c>
      <c r="C9" s="138"/>
      <c r="D9" s="138"/>
      <c r="E9" s="138"/>
      <c r="F9" s="138"/>
      <c r="G9" s="138"/>
      <c r="H9" s="138"/>
      <c r="I9" s="295"/>
      <c r="M9" s="772"/>
      <c r="N9" s="772"/>
      <c r="O9" s="772"/>
      <c r="P9" s="772"/>
      <c r="Q9" s="772"/>
    </row>
    <row r="10" spans="1:20" x14ac:dyDescent="0.2">
      <c r="B10" s="148" t="s">
        <v>182</v>
      </c>
      <c r="C10" s="138"/>
      <c r="D10" s="138"/>
      <c r="E10" s="138"/>
      <c r="F10" s="138"/>
      <c r="G10" s="190">
        <f>'Notes_2 to 5'!A9</f>
        <v>2</v>
      </c>
      <c r="H10" s="237">
        <v>98382.5</v>
      </c>
      <c r="I10" s="149">
        <v>123671</v>
      </c>
      <c r="J10" s="261"/>
      <c r="M10" s="772"/>
      <c r="N10" s="772"/>
      <c r="O10" s="772"/>
      <c r="P10" s="772"/>
      <c r="Q10" s="772"/>
    </row>
    <row r="11" spans="1:20" hidden="1" x14ac:dyDescent="0.2">
      <c r="B11" s="148" t="s">
        <v>183</v>
      </c>
      <c r="C11" s="138"/>
      <c r="D11" s="138"/>
      <c r="E11" s="138"/>
      <c r="F11" s="138"/>
      <c r="G11" s="190">
        <v>4</v>
      </c>
      <c r="H11" s="296">
        <v>0</v>
      </c>
      <c r="I11" s="149">
        <v>0</v>
      </c>
      <c r="M11" s="772"/>
      <c r="N11" s="772"/>
      <c r="O11" s="772"/>
      <c r="P11" s="772"/>
      <c r="Q11" s="772"/>
      <c r="S11" s="99"/>
      <c r="T11" s="99"/>
    </row>
    <row r="12" spans="1:20" x14ac:dyDescent="0.2">
      <c r="B12" s="148" t="s">
        <v>457</v>
      </c>
      <c r="C12" s="138"/>
      <c r="D12" s="138"/>
      <c r="E12" s="138"/>
      <c r="F12" s="138"/>
      <c r="G12" s="190">
        <f>'Notes_2 to 5'!A23</f>
        <v>3</v>
      </c>
      <c r="H12" s="237">
        <v>1737141.31</v>
      </c>
      <c r="I12" s="149">
        <v>806729</v>
      </c>
      <c r="J12" s="261"/>
      <c r="M12" s="772"/>
      <c r="N12" s="772"/>
      <c r="O12" s="772"/>
      <c r="P12" s="772"/>
      <c r="Q12" s="772"/>
      <c r="S12" s="99"/>
      <c r="T12" s="99"/>
    </row>
    <row r="13" spans="1:20" hidden="1" x14ac:dyDescent="0.2">
      <c r="B13" s="148" t="s">
        <v>1185</v>
      </c>
      <c r="C13" s="138"/>
      <c r="D13" s="138"/>
      <c r="E13" s="138"/>
      <c r="F13" s="138"/>
      <c r="G13" s="190" t="e">
        <f>'Notes_2 to 5'!#REF!</f>
        <v>#REF!</v>
      </c>
      <c r="H13" s="237">
        <v>0</v>
      </c>
      <c r="I13" s="149"/>
      <c r="M13" s="297"/>
      <c r="N13" s="297"/>
      <c r="O13" s="297"/>
      <c r="P13" s="297"/>
      <c r="Q13" s="297"/>
      <c r="S13" s="99"/>
      <c r="T13" s="99"/>
    </row>
    <row r="14" spans="1:20" x14ac:dyDescent="0.2">
      <c r="B14" s="148" t="s">
        <v>462</v>
      </c>
      <c r="C14" s="138"/>
      <c r="D14" s="138"/>
      <c r="E14" s="138"/>
      <c r="F14" s="138"/>
      <c r="G14" s="190">
        <f>'Notes_2 to 5'!A177</f>
        <v>4</v>
      </c>
      <c r="H14" s="237">
        <v>856851.44</v>
      </c>
      <c r="I14" s="149">
        <v>979901</v>
      </c>
      <c r="M14" s="297"/>
      <c r="N14" s="297"/>
      <c r="O14" s="297"/>
      <c r="P14" s="297"/>
      <c r="Q14" s="297"/>
    </row>
    <row r="15" spans="1:20" x14ac:dyDescent="0.2">
      <c r="B15" s="148" t="s">
        <v>1186</v>
      </c>
      <c r="C15" s="138"/>
      <c r="D15" s="138"/>
      <c r="E15" s="138"/>
      <c r="F15" s="138"/>
      <c r="G15" s="190">
        <f>'Notes_2 to 5'!A226</f>
        <v>5</v>
      </c>
      <c r="H15" s="237">
        <v>769595</v>
      </c>
      <c r="I15" s="149">
        <v>1819068</v>
      </c>
      <c r="M15" s="297"/>
      <c r="N15" s="297"/>
      <c r="O15" s="297"/>
      <c r="P15" s="297"/>
      <c r="Q15" s="297"/>
    </row>
    <row r="16" spans="1:20" x14ac:dyDescent="0.2">
      <c r="B16" s="148"/>
      <c r="C16" s="138"/>
      <c r="D16" s="138"/>
      <c r="E16" s="138"/>
      <c r="F16" s="138"/>
      <c r="G16" s="190"/>
      <c r="H16" s="237"/>
      <c r="I16" s="149"/>
      <c r="M16" s="297"/>
      <c r="N16" s="297"/>
      <c r="O16" s="297"/>
      <c r="P16" s="297"/>
      <c r="Q16" s="297"/>
    </row>
    <row r="17" spans="2:20" x14ac:dyDescent="0.2">
      <c r="B17" s="132" t="s">
        <v>184</v>
      </c>
      <c r="C17" s="138"/>
      <c r="D17" s="138"/>
      <c r="E17" s="138"/>
      <c r="F17" s="138"/>
      <c r="G17" s="190"/>
      <c r="H17" s="237"/>
      <c r="I17" s="149"/>
      <c r="M17" s="220"/>
      <c r="N17" s="220"/>
      <c r="O17" s="220"/>
      <c r="P17" s="220"/>
      <c r="Q17" s="220"/>
    </row>
    <row r="18" spans="2:20" x14ac:dyDescent="0.2">
      <c r="B18" s="148" t="s">
        <v>239</v>
      </c>
      <c r="C18" s="138"/>
      <c r="D18" s="138"/>
      <c r="E18" s="138"/>
      <c r="F18" s="138"/>
      <c r="G18" s="190">
        <v>6</v>
      </c>
      <c r="H18" s="237">
        <v>20095301.54385696</v>
      </c>
      <c r="I18" s="149">
        <v>22261494.204566386</v>
      </c>
      <c r="M18" s="773"/>
      <c r="N18" s="773"/>
      <c r="O18" s="773"/>
      <c r="P18" s="773"/>
      <c r="Q18" s="773"/>
    </row>
    <row r="19" spans="2:20" x14ac:dyDescent="0.2">
      <c r="B19" s="148" t="s">
        <v>187</v>
      </c>
      <c r="C19" s="138"/>
      <c r="D19" s="138"/>
      <c r="E19" s="138"/>
      <c r="F19" s="138"/>
      <c r="G19" s="190">
        <f>'Note 7'!A8</f>
        <v>7</v>
      </c>
      <c r="H19" s="237">
        <v>0</v>
      </c>
      <c r="I19" s="149">
        <v>0</v>
      </c>
      <c r="M19" s="773"/>
      <c r="N19" s="773"/>
      <c r="O19" s="773"/>
      <c r="P19" s="773"/>
      <c r="Q19" s="773"/>
    </row>
    <row r="20" spans="2:20" x14ac:dyDescent="0.2">
      <c r="B20" s="148"/>
      <c r="C20" s="138"/>
      <c r="D20" s="138"/>
      <c r="E20" s="138"/>
      <c r="F20" s="138"/>
      <c r="G20" s="190"/>
      <c r="H20" s="237"/>
      <c r="I20" s="149"/>
      <c r="M20" s="773"/>
      <c r="N20" s="773"/>
      <c r="O20" s="773"/>
      <c r="P20" s="773"/>
      <c r="Q20" s="773"/>
    </row>
    <row r="21" spans="2:20" x14ac:dyDescent="0.2">
      <c r="B21" s="132" t="s">
        <v>188</v>
      </c>
      <c r="C21" s="130"/>
      <c r="D21" s="130"/>
      <c r="E21" s="130"/>
      <c r="F21" s="130"/>
      <c r="G21" s="304"/>
      <c r="H21" s="97">
        <v>23557271.79385696</v>
      </c>
      <c r="I21" s="142">
        <v>25990863.204566386</v>
      </c>
      <c r="M21" s="773"/>
      <c r="N21" s="773"/>
      <c r="O21" s="773"/>
      <c r="P21" s="773"/>
      <c r="Q21" s="773"/>
    </row>
    <row r="22" spans="2:20" x14ac:dyDescent="0.2">
      <c r="B22" s="148"/>
      <c r="C22" s="138"/>
      <c r="D22" s="138"/>
      <c r="E22" s="138"/>
      <c r="F22" s="138"/>
      <c r="G22" s="190"/>
      <c r="H22" s="237"/>
      <c r="I22" s="149"/>
      <c r="M22" s="773"/>
      <c r="N22" s="773"/>
      <c r="O22" s="773"/>
      <c r="P22" s="773"/>
      <c r="Q22" s="773"/>
    </row>
    <row r="23" spans="2:20" x14ac:dyDescent="0.2">
      <c r="B23" s="132" t="s">
        <v>189</v>
      </c>
      <c r="C23" s="138"/>
      <c r="D23" s="138"/>
      <c r="E23" s="138"/>
      <c r="F23" s="138"/>
      <c r="G23" s="190"/>
      <c r="H23" s="237"/>
      <c r="I23" s="149"/>
      <c r="M23" s="773"/>
      <c r="N23" s="773"/>
      <c r="O23" s="773"/>
      <c r="P23" s="773"/>
      <c r="Q23" s="773"/>
    </row>
    <row r="24" spans="2:20" x14ac:dyDescent="0.2">
      <c r="B24" s="132" t="s">
        <v>190</v>
      </c>
      <c r="C24" s="138"/>
      <c r="D24" s="138"/>
      <c r="E24" s="138"/>
      <c r="F24" s="138"/>
      <c r="G24" s="190"/>
      <c r="H24" s="237"/>
      <c r="I24" s="149"/>
      <c r="M24" s="773"/>
      <c r="N24" s="773"/>
      <c r="O24" s="773"/>
      <c r="P24" s="773"/>
      <c r="Q24" s="773"/>
      <c r="S24" s="127">
        <v>7</v>
      </c>
      <c r="T24" s="127" t="s">
        <v>267</v>
      </c>
    </row>
    <row r="25" spans="2:20" hidden="1" x14ac:dyDescent="0.2">
      <c r="B25" s="148" t="s">
        <v>1187</v>
      </c>
      <c r="C25" s="138"/>
      <c r="D25" s="138"/>
      <c r="E25" s="138"/>
      <c r="F25" s="138"/>
      <c r="G25" s="190" t="e">
        <f>'Note 8 - 36'!#REF!</f>
        <v>#REF!</v>
      </c>
      <c r="H25" s="237" t="e">
        <v>#REF!</v>
      </c>
      <c r="I25" s="149" t="e">
        <v>#REF!</v>
      </c>
      <c r="M25" s="773"/>
      <c r="N25" s="773"/>
      <c r="O25" s="773"/>
      <c r="P25" s="773"/>
      <c r="Q25" s="773"/>
    </row>
    <row r="26" spans="2:20" x14ac:dyDescent="0.2">
      <c r="B26" s="148" t="s">
        <v>790</v>
      </c>
      <c r="C26" s="138"/>
      <c r="D26" s="138"/>
      <c r="E26" s="138"/>
      <c r="F26" s="138"/>
      <c r="G26" s="190">
        <f>'Note 8 - 36'!A20</f>
        <v>8</v>
      </c>
      <c r="H26" s="237">
        <v>5542848.0499999998</v>
      </c>
      <c r="I26" s="149">
        <v>6233977.46</v>
      </c>
      <c r="M26" s="773"/>
      <c r="N26" s="773"/>
      <c r="O26" s="773"/>
      <c r="P26" s="773"/>
      <c r="Q26" s="773"/>
    </row>
    <row r="27" spans="2:20" x14ac:dyDescent="0.2">
      <c r="B27" s="148" t="s">
        <v>957</v>
      </c>
      <c r="C27" s="138"/>
      <c r="D27" s="138"/>
      <c r="E27" s="138"/>
      <c r="F27" s="138"/>
      <c r="G27" s="190">
        <f>'Note 8 - 36'!A79</f>
        <v>9</v>
      </c>
      <c r="H27" s="237">
        <v>1699499.13</v>
      </c>
      <c r="I27" s="149">
        <v>1992053</v>
      </c>
      <c r="K27" s="261"/>
      <c r="M27" s="773"/>
      <c r="N27" s="773"/>
      <c r="O27" s="773"/>
      <c r="P27" s="773"/>
      <c r="Q27" s="773"/>
    </row>
    <row r="28" spans="2:20" x14ac:dyDescent="0.2">
      <c r="B28" s="148" t="s">
        <v>992</v>
      </c>
      <c r="C28" s="138"/>
      <c r="D28" s="138"/>
      <c r="E28" s="138"/>
      <c r="F28" s="138"/>
      <c r="G28" s="190">
        <f>'Note 8 - 36'!A126</f>
        <v>10</v>
      </c>
      <c r="H28" s="237">
        <v>260000</v>
      </c>
      <c r="I28" s="149">
        <v>237000</v>
      </c>
      <c r="J28" s="261"/>
      <c r="M28" s="773"/>
      <c r="N28" s="773"/>
      <c r="O28" s="773"/>
      <c r="P28" s="773"/>
      <c r="Q28" s="773"/>
    </row>
    <row r="29" spans="2:20" x14ac:dyDescent="0.2">
      <c r="B29" s="132" t="s">
        <v>196</v>
      </c>
      <c r="C29" s="138"/>
      <c r="D29" s="138"/>
      <c r="E29" s="138"/>
      <c r="F29" s="138"/>
      <c r="G29" s="190"/>
      <c r="H29" s="237"/>
      <c r="I29" s="149"/>
      <c r="M29" s="138"/>
      <c r="N29" s="138"/>
      <c r="O29" s="138"/>
      <c r="P29" s="138"/>
      <c r="Q29" s="138"/>
    </row>
    <row r="30" spans="2:20" x14ac:dyDescent="0.2">
      <c r="B30" s="148" t="s">
        <v>992</v>
      </c>
      <c r="C30" s="138"/>
      <c r="D30" s="138"/>
      <c r="E30" s="138"/>
      <c r="F30" s="138"/>
      <c r="G30" s="190">
        <f>'Note 8 - 36'!A126</f>
        <v>10</v>
      </c>
      <c r="H30" s="237">
        <v>1113000</v>
      </c>
      <c r="I30" s="149">
        <v>879000</v>
      </c>
      <c r="J30" s="261"/>
      <c r="M30" s="772"/>
      <c r="N30" s="772"/>
      <c r="O30" s="772"/>
      <c r="P30" s="772"/>
      <c r="Q30" s="772"/>
    </row>
    <row r="31" spans="2:20" x14ac:dyDescent="0.2">
      <c r="B31" s="148"/>
      <c r="C31" s="138"/>
      <c r="D31" s="138"/>
      <c r="E31" s="138"/>
      <c r="F31" s="138"/>
      <c r="G31" s="190"/>
      <c r="H31" s="237"/>
      <c r="I31" s="149"/>
      <c r="M31" s="772"/>
      <c r="N31" s="772"/>
      <c r="O31" s="772"/>
      <c r="P31" s="772"/>
      <c r="Q31" s="772"/>
    </row>
    <row r="32" spans="2:20" x14ac:dyDescent="0.2">
      <c r="B32" s="132"/>
      <c r="C32" s="138"/>
      <c r="D32" s="138"/>
      <c r="E32" s="138"/>
      <c r="F32" s="138"/>
      <c r="G32" s="190"/>
      <c r="H32" s="237"/>
      <c r="I32" s="149"/>
      <c r="M32" s="772"/>
      <c r="N32" s="772"/>
      <c r="O32" s="772"/>
      <c r="P32" s="772"/>
      <c r="Q32" s="772"/>
    </row>
    <row r="33" spans="2:20" x14ac:dyDescent="0.2">
      <c r="B33" s="132" t="s">
        <v>191</v>
      </c>
      <c r="C33" s="138"/>
      <c r="D33" s="138"/>
      <c r="E33" s="138"/>
      <c r="F33" s="138"/>
      <c r="G33" s="190"/>
      <c r="H33" s="97">
        <v>8615347.1799999997</v>
      </c>
      <c r="I33" s="142">
        <v>9342030.4600000009</v>
      </c>
      <c r="M33" s="138"/>
      <c r="N33" s="138"/>
      <c r="O33" s="138"/>
      <c r="P33" s="138"/>
      <c r="Q33" s="138"/>
    </row>
    <row r="34" spans="2:20" s="221" customFormat="1" x14ac:dyDescent="0.2">
      <c r="B34" s="132"/>
      <c r="C34" s="138"/>
      <c r="D34" s="138"/>
      <c r="E34" s="138"/>
      <c r="F34" s="138"/>
      <c r="G34" s="190"/>
      <c r="H34" s="237"/>
      <c r="I34" s="149"/>
      <c r="J34" s="99"/>
      <c r="M34" s="130"/>
      <c r="N34" s="130"/>
      <c r="O34" s="130"/>
      <c r="P34" s="130"/>
      <c r="Q34" s="130"/>
      <c r="S34" s="222"/>
      <c r="T34" s="222"/>
    </row>
    <row r="35" spans="2:20" ht="13.5" thickBot="1" x14ac:dyDescent="0.25">
      <c r="B35" s="132" t="s">
        <v>192</v>
      </c>
      <c r="C35" s="130"/>
      <c r="D35" s="130"/>
      <c r="E35" s="130"/>
      <c r="F35" s="130"/>
      <c r="G35" s="304"/>
      <c r="H35" s="153">
        <v>14941924.61385696</v>
      </c>
      <c r="I35" s="154">
        <v>16648832.744566385</v>
      </c>
      <c r="M35" s="138"/>
      <c r="N35" s="138"/>
      <c r="O35" s="138"/>
      <c r="P35" s="138"/>
      <c r="Q35" s="138"/>
    </row>
    <row r="36" spans="2:20" ht="26.25" customHeight="1" thickTop="1" x14ac:dyDescent="0.2">
      <c r="B36" s="132"/>
      <c r="C36" s="130"/>
      <c r="D36" s="130"/>
      <c r="E36" s="130"/>
      <c r="F36" s="130"/>
      <c r="G36" s="304"/>
      <c r="H36" s="199"/>
      <c r="I36" s="202"/>
      <c r="M36" s="138"/>
      <c r="N36" s="138"/>
      <c r="O36" s="138"/>
      <c r="P36" s="138"/>
      <c r="Q36" s="138"/>
    </row>
    <row r="37" spans="2:20" x14ac:dyDescent="0.2">
      <c r="B37" s="132" t="s">
        <v>193</v>
      </c>
      <c r="C37" s="138"/>
      <c r="D37" s="138"/>
      <c r="E37" s="138"/>
      <c r="F37" s="138"/>
      <c r="G37" s="190"/>
      <c r="H37" s="237"/>
      <c r="I37" s="149"/>
      <c r="J37" s="221"/>
      <c r="M37" s="138"/>
      <c r="N37" s="138"/>
      <c r="O37" s="138"/>
      <c r="P37" s="138"/>
      <c r="Q37" s="138"/>
    </row>
    <row r="38" spans="2:20" x14ac:dyDescent="0.2">
      <c r="B38" s="148" t="s">
        <v>951</v>
      </c>
      <c r="C38" s="138"/>
      <c r="D38" s="138"/>
      <c r="E38" s="138"/>
      <c r="F38" s="138"/>
      <c r="G38" s="190"/>
      <c r="H38" s="237">
        <v>14941924.61385696</v>
      </c>
      <c r="I38" s="149">
        <v>16648832.744566385</v>
      </c>
      <c r="M38" s="138"/>
      <c r="N38" s="138"/>
      <c r="O38" s="138"/>
      <c r="P38" s="138"/>
      <c r="Q38" s="138"/>
    </row>
    <row r="39" spans="2:20" x14ac:dyDescent="0.2">
      <c r="B39" s="148"/>
      <c r="C39" s="138"/>
      <c r="D39" s="138"/>
      <c r="E39" s="138"/>
      <c r="F39" s="138"/>
      <c r="G39" s="190"/>
      <c r="H39" s="268"/>
      <c r="I39" s="298"/>
      <c r="M39" s="138"/>
      <c r="N39" s="138"/>
      <c r="O39" s="138"/>
      <c r="P39" s="138"/>
      <c r="Q39" s="138"/>
    </row>
    <row r="40" spans="2:20" x14ac:dyDescent="0.2">
      <c r="B40" s="132" t="s">
        <v>194</v>
      </c>
      <c r="C40" s="138"/>
      <c r="D40" s="138"/>
      <c r="E40" s="138"/>
      <c r="F40" s="138"/>
      <c r="G40" s="190"/>
      <c r="H40" s="237"/>
      <c r="I40" s="149"/>
      <c r="M40" s="138"/>
      <c r="N40" s="138"/>
      <c r="O40" s="138"/>
      <c r="P40" s="138"/>
      <c r="Q40" s="138"/>
    </row>
    <row r="41" spans="2:20" x14ac:dyDescent="0.2">
      <c r="B41" s="148"/>
      <c r="C41" s="138"/>
      <c r="D41" s="138"/>
      <c r="E41" s="138"/>
      <c r="F41" s="138"/>
      <c r="G41" s="190"/>
      <c r="H41" s="97">
        <v>14941925</v>
      </c>
      <c r="I41" s="142">
        <v>16648833</v>
      </c>
      <c r="M41" s="138"/>
      <c r="N41" s="138"/>
      <c r="O41" s="138"/>
      <c r="P41" s="138"/>
      <c r="Q41" s="138"/>
    </row>
    <row r="42" spans="2:20" x14ac:dyDescent="0.2">
      <c r="B42" s="299"/>
      <c r="C42" s="300"/>
      <c r="D42" s="300"/>
      <c r="E42" s="300"/>
      <c r="F42" s="300">
        <v>145</v>
      </c>
      <c r="G42" s="300"/>
      <c r="H42" s="277"/>
      <c r="I42" s="301"/>
    </row>
    <row r="43" spans="2:20" x14ac:dyDescent="0.2">
      <c r="H43" s="242"/>
      <c r="I43" s="242"/>
      <c r="J43" s="262"/>
    </row>
    <row r="44" spans="2:20" x14ac:dyDescent="0.2">
      <c r="H44" s="242"/>
      <c r="I44" s="242"/>
    </row>
    <row r="45" spans="2:20" x14ac:dyDescent="0.2">
      <c r="H45" s="242"/>
      <c r="I45" s="242"/>
    </row>
    <row r="46" spans="2:20" x14ac:dyDescent="0.2">
      <c r="E46" s="143"/>
      <c r="F46" s="160"/>
      <c r="H46" s="242">
        <v>-0.3861430399119854</v>
      </c>
      <c r="I46" s="242">
        <v>-0.25543361529707909</v>
      </c>
    </row>
    <row r="47" spans="2:20" x14ac:dyDescent="0.2">
      <c r="H47" s="242"/>
      <c r="I47" s="242"/>
    </row>
    <row r="50" spans="8:9" x14ac:dyDescent="0.2">
      <c r="H50" s="160"/>
      <c r="I50" s="160"/>
    </row>
  </sheetData>
  <mergeCells count="8">
    <mergeCell ref="B5:I5"/>
    <mergeCell ref="S1:T1"/>
    <mergeCell ref="B1:I1"/>
    <mergeCell ref="M30:Q32"/>
    <mergeCell ref="M8:Q12"/>
    <mergeCell ref="M18:Q28"/>
    <mergeCell ref="B3:I3"/>
    <mergeCell ref="B4:I4"/>
  </mergeCells>
  <phoneticPr fontId="13" type="noConversion"/>
  <conditionalFormatting sqref="B3:I3">
    <cfRule type="cellIs" dxfId="23" priority="1" stopIfTrue="1" operator="equal">
      <formula>"Input name of municipality in cover sheet"</formula>
    </cfRule>
  </conditionalFormatting>
  <conditionalFormatting sqref="B5:I5">
    <cfRule type="cellIs" dxfId="22" priority="2"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scale="76" firstPageNumber="5"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T48"/>
  <sheetViews>
    <sheetView view="pageBreakPreview" topLeftCell="A20" zoomScaleSheetLayoutView="100" workbookViewId="0">
      <selection activeCell="F33" sqref="F33"/>
    </sheetView>
  </sheetViews>
  <sheetFormatPr defaultColWidth="9.140625" defaultRowHeight="12.75" x14ac:dyDescent="0.2"/>
  <cols>
    <col min="1" max="4" width="9.140625" style="99"/>
    <col min="5" max="5" width="11.28515625" style="99" bestFit="1" customWidth="1"/>
    <col min="6" max="6" width="16.5703125" style="99" customWidth="1"/>
    <col min="7" max="7" width="5.85546875" style="99" customWidth="1"/>
    <col min="8" max="9" width="18" style="99" customWidth="1"/>
    <col min="10" max="10" width="13" style="99" bestFit="1" customWidth="1"/>
    <col min="11" max="11" width="11.28515625" style="99" bestFit="1" customWidth="1"/>
    <col min="12" max="18" width="9.140625" style="99"/>
    <col min="19" max="19" width="2" style="127" hidden="1" customWidth="1"/>
    <col min="20" max="20" width="41.42578125" style="127" hidden="1" customWidth="1"/>
    <col min="21" max="16384" width="9.140625" style="99"/>
  </cols>
  <sheetData>
    <row r="1" spans="2:20" x14ac:dyDescent="0.2">
      <c r="B1" s="770"/>
      <c r="C1" s="771"/>
      <c r="D1" s="771"/>
      <c r="E1" s="771"/>
      <c r="F1" s="771"/>
      <c r="G1" s="771"/>
      <c r="H1" s="771"/>
      <c r="I1" s="771"/>
      <c r="S1" s="769" t="s">
        <v>488</v>
      </c>
      <c r="T1" s="769"/>
    </row>
    <row r="3" spans="2:20" x14ac:dyDescent="0.2">
      <c r="B3" s="774" t="s">
        <v>626</v>
      </c>
      <c r="C3" s="775"/>
      <c r="D3" s="775"/>
      <c r="E3" s="775"/>
      <c r="F3" s="775"/>
      <c r="G3" s="775"/>
      <c r="H3" s="775"/>
      <c r="I3" s="776"/>
      <c r="S3" s="127">
        <v>1</v>
      </c>
      <c r="T3" s="127" t="s">
        <v>494</v>
      </c>
    </row>
    <row r="4" spans="2:20" x14ac:dyDescent="0.2">
      <c r="B4" s="766" t="s">
        <v>271</v>
      </c>
      <c r="C4" s="767"/>
      <c r="D4" s="767"/>
      <c r="E4" s="767"/>
      <c r="F4" s="767"/>
      <c r="G4" s="767"/>
      <c r="H4" s="767"/>
      <c r="I4" s="768"/>
    </row>
    <row r="5" spans="2:20" x14ac:dyDescent="0.2">
      <c r="B5" s="766" t="str">
        <f>Index!A4</f>
        <v>for the period ended 30 June 2014</v>
      </c>
      <c r="C5" s="767"/>
      <c r="D5" s="767"/>
      <c r="E5" s="767"/>
      <c r="F5" s="767"/>
      <c r="G5" s="767"/>
      <c r="H5" s="767"/>
      <c r="I5" s="768"/>
      <c r="S5" s="127">
        <v>2</v>
      </c>
      <c r="T5" s="127" t="s">
        <v>495</v>
      </c>
    </row>
    <row r="6" spans="2:20" ht="13.5" thickBot="1" x14ac:dyDescent="0.25">
      <c r="B6" s="294"/>
      <c r="C6" s="286"/>
      <c r="D6" s="286"/>
      <c r="E6" s="286"/>
      <c r="F6" s="286"/>
      <c r="G6" s="292" t="s">
        <v>199</v>
      </c>
      <c r="H6" s="288" t="s">
        <v>1168</v>
      </c>
      <c r="I6" s="293" t="s">
        <v>953</v>
      </c>
      <c r="S6" s="127">
        <v>3</v>
      </c>
      <c r="T6" s="127" t="s">
        <v>496</v>
      </c>
    </row>
    <row r="7" spans="2:20" ht="12.75" customHeight="1" x14ac:dyDescent="0.2">
      <c r="B7" s="132"/>
      <c r="C7" s="138"/>
      <c r="D7" s="138"/>
      <c r="E7" s="138"/>
      <c r="F7" s="138"/>
      <c r="G7" s="138"/>
      <c r="H7" s="304" t="s">
        <v>1146</v>
      </c>
      <c r="I7" s="305" t="s">
        <v>1146</v>
      </c>
      <c r="M7" s="777"/>
      <c r="N7" s="777"/>
      <c r="O7" s="777"/>
      <c r="P7" s="777"/>
      <c r="Q7" s="777"/>
      <c r="S7" s="127">
        <v>4</v>
      </c>
      <c r="T7" s="127" t="s">
        <v>553</v>
      </c>
    </row>
    <row r="8" spans="2:20" x14ac:dyDescent="0.2">
      <c r="B8" s="132"/>
      <c r="C8" s="138"/>
      <c r="D8" s="138"/>
      <c r="E8" s="138"/>
      <c r="F8" s="138"/>
      <c r="G8" s="138"/>
      <c r="H8" s="138"/>
      <c r="I8" s="189"/>
      <c r="M8" s="777"/>
      <c r="N8" s="777"/>
      <c r="O8" s="777"/>
      <c r="P8" s="777"/>
      <c r="Q8" s="777"/>
    </row>
    <row r="9" spans="2:20" x14ac:dyDescent="0.2">
      <c r="B9" s="132" t="s">
        <v>88</v>
      </c>
      <c r="C9" s="138"/>
      <c r="D9" s="138"/>
      <c r="E9" s="138"/>
      <c r="F9" s="138"/>
      <c r="G9" s="138"/>
      <c r="H9" s="138"/>
      <c r="I9" s="295"/>
      <c r="M9" s="777"/>
      <c r="N9" s="777"/>
      <c r="O9" s="777"/>
      <c r="P9" s="777"/>
      <c r="Q9" s="777"/>
    </row>
    <row r="10" spans="2:20" x14ac:dyDescent="0.2">
      <c r="B10" s="132"/>
      <c r="C10" s="138"/>
      <c r="D10" s="138"/>
      <c r="E10" s="138"/>
      <c r="F10" s="138"/>
      <c r="G10" s="138"/>
      <c r="H10" s="138"/>
      <c r="I10" s="295"/>
      <c r="M10" s="777"/>
      <c r="N10" s="777"/>
      <c r="O10" s="777"/>
      <c r="P10" s="777"/>
      <c r="Q10" s="777"/>
    </row>
    <row r="11" spans="2:20" x14ac:dyDescent="0.2">
      <c r="B11" s="132" t="s">
        <v>1210</v>
      </c>
      <c r="C11" s="138"/>
      <c r="D11" s="138"/>
      <c r="E11" s="138"/>
      <c r="F11" s="138"/>
      <c r="G11" s="138"/>
      <c r="H11" s="138"/>
      <c r="I11" s="295"/>
      <c r="M11" s="777"/>
      <c r="N11" s="777"/>
      <c r="O11" s="777"/>
      <c r="P11" s="777"/>
      <c r="Q11" s="777"/>
    </row>
    <row r="12" spans="2:20" x14ac:dyDescent="0.2">
      <c r="B12" s="132"/>
      <c r="C12" s="138"/>
      <c r="D12" s="138"/>
      <c r="E12" s="138"/>
      <c r="F12" s="138"/>
      <c r="G12" s="138"/>
      <c r="H12" s="138"/>
      <c r="I12" s="295"/>
      <c r="M12" s="777"/>
      <c r="N12" s="777"/>
      <c r="O12" s="777"/>
      <c r="P12" s="777"/>
      <c r="Q12" s="777"/>
    </row>
    <row r="13" spans="2:20" x14ac:dyDescent="0.2">
      <c r="B13" s="148" t="s">
        <v>585</v>
      </c>
      <c r="C13" s="138"/>
      <c r="D13" s="138"/>
      <c r="E13" s="138"/>
      <c r="F13" s="138"/>
      <c r="G13" s="190">
        <f>'Note 8 - 36'!A211</f>
        <v>11</v>
      </c>
      <c r="H13" s="237">
        <v>524860.05000000005</v>
      </c>
      <c r="I13" s="149">
        <v>432517</v>
      </c>
      <c r="M13" s="777"/>
      <c r="N13" s="777"/>
      <c r="O13" s="777"/>
      <c r="P13" s="777"/>
      <c r="Q13" s="777"/>
    </row>
    <row r="14" spans="2:20" x14ac:dyDescent="0.2">
      <c r="B14" s="148" t="s">
        <v>586</v>
      </c>
      <c r="C14" s="138"/>
      <c r="D14" s="138"/>
      <c r="E14" s="138"/>
      <c r="F14" s="268"/>
      <c r="G14" s="190">
        <f>'Note 8 - 36'!A220</f>
        <v>12.1</v>
      </c>
      <c r="H14" s="237">
        <v>109686.06</v>
      </c>
      <c r="I14" s="149">
        <v>234275</v>
      </c>
      <c r="M14" s="777"/>
      <c r="N14" s="777"/>
      <c r="O14" s="777"/>
      <c r="P14" s="777"/>
      <c r="Q14" s="777"/>
    </row>
    <row r="15" spans="2:20" x14ac:dyDescent="0.2">
      <c r="B15" s="148" t="s">
        <v>418</v>
      </c>
      <c r="C15" s="138"/>
      <c r="D15" s="138"/>
      <c r="E15" s="138"/>
      <c r="F15" s="138"/>
      <c r="G15" s="190">
        <f>'Note 8 - 36'!A227</f>
        <v>12.2</v>
      </c>
      <c r="H15" s="237">
        <v>162312.9</v>
      </c>
      <c r="I15" s="149">
        <v>49541</v>
      </c>
      <c r="M15" s="777"/>
      <c r="N15" s="777"/>
      <c r="O15" s="777"/>
      <c r="P15" s="777"/>
      <c r="Q15" s="777"/>
    </row>
    <row r="16" spans="2:20" x14ac:dyDescent="0.2">
      <c r="B16" s="148" t="s">
        <v>299</v>
      </c>
      <c r="C16" s="138"/>
      <c r="D16" s="138"/>
      <c r="E16" s="138"/>
      <c r="F16" s="138"/>
      <c r="G16" s="190">
        <f>'Note 8 - 36'!A314</f>
        <v>14</v>
      </c>
      <c r="H16" s="237">
        <v>113569.98999999999</v>
      </c>
      <c r="I16" s="149">
        <v>72623</v>
      </c>
      <c r="K16" s="261"/>
      <c r="M16" s="777"/>
      <c r="N16" s="777"/>
      <c r="O16" s="777"/>
      <c r="P16" s="777"/>
      <c r="Q16" s="777"/>
    </row>
    <row r="17" spans="2:17" x14ac:dyDescent="0.2">
      <c r="B17" s="148"/>
      <c r="C17" s="138"/>
      <c r="D17" s="138"/>
      <c r="E17" s="138"/>
      <c r="F17" s="138"/>
      <c r="G17" s="190"/>
      <c r="H17" s="97">
        <v>910429.00000000012</v>
      </c>
      <c r="I17" s="142">
        <v>788956</v>
      </c>
      <c r="M17" s="777"/>
      <c r="N17" s="777"/>
      <c r="O17" s="777"/>
      <c r="P17" s="777"/>
      <c r="Q17" s="777"/>
    </row>
    <row r="18" spans="2:17" x14ac:dyDescent="0.2">
      <c r="B18" s="148"/>
      <c r="C18" s="138"/>
      <c r="D18" s="138"/>
      <c r="E18" s="138"/>
      <c r="F18" s="138"/>
      <c r="G18" s="190"/>
      <c r="H18" s="237"/>
      <c r="I18" s="149"/>
      <c r="K18" s="261"/>
      <c r="M18" s="777"/>
      <c r="N18" s="777"/>
      <c r="O18" s="777"/>
      <c r="P18" s="777"/>
      <c r="Q18" s="777"/>
    </row>
    <row r="19" spans="2:17" x14ac:dyDescent="0.2">
      <c r="B19" s="132" t="s">
        <v>1211</v>
      </c>
      <c r="C19" s="138"/>
      <c r="D19" s="138"/>
      <c r="E19" s="138"/>
      <c r="F19" s="138"/>
      <c r="G19" s="190"/>
      <c r="H19" s="237"/>
      <c r="I19" s="149"/>
      <c r="M19" s="777"/>
      <c r="N19" s="777"/>
      <c r="O19" s="777"/>
      <c r="P19" s="777"/>
      <c r="Q19" s="777"/>
    </row>
    <row r="20" spans="2:17" x14ac:dyDescent="0.2">
      <c r="B20" s="148"/>
      <c r="C20" s="138"/>
      <c r="D20" s="138"/>
      <c r="E20" s="138"/>
      <c r="F20" s="138"/>
      <c r="G20" s="190"/>
      <c r="H20" s="237"/>
      <c r="I20" s="149"/>
      <c r="M20" s="777"/>
      <c r="N20" s="777"/>
      <c r="O20" s="777"/>
      <c r="P20" s="777"/>
      <c r="Q20" s="777"/>
    </row>
    <row r="21" spans="2:17" x14ac:dyDescent="0.2">
      <c r="B21" s="148" t="s">
        <v>507</v>
      </c>
      <c r="C21" s="138"/>
      <c r="D21" s="138"/>
      <c r="E21" s="138"/>
      <c r="F21" s="268"/>
      <c r="G21" s="190">
        <f>'Note 8 - 36'!A234</f>
        <v>13</v>
      </c>
      <c r="H21" s="237">
        <v>55360466.159999996</v>
      </c>
      <c r="I21" s="149">
        <v>40588152</v>
      </c>
      <c r="M21" s="777"/>
      <c r="N21" s="777"/>
      <c r="O21" s="777"/>
      <c r="P21" s="777"/>
      <c r="Q21" s="777"/>
    </row>
    <row r="22" spans="2:17" x14ac:dyDescent="0.2">
      <c r="B22" s="132" t="s">
        <v>272</v>
      </c>
      <c r="C22" s="138"/>
      <c r="D22" s="138"/>
      <c r="E22" s="138"/>
      <c r="F22" s="138"/>
      <c r="G22" s="190"/>
      <c r="H22" s="97">
        <v>56270895.159999996</v>
      </c>
      <c r="I22" s="97">
        <v>41377108</v>
      </c>
      <c r="L22" s="261"/>
      <c r="M22" s="777"/>
      <c r="N22" s="777"/>
      <c r="O22" s="777"/>
      <c r="P22" s="777"/>
      <c r="Q22" s="777"/>
    </row>
    <row r="23" spans="2:17" ht="28.5" customHeight="1" x14ac:dyDescent="0.2">
      <c r="B23" s="148"/>
      <c r="C23" s="138"/>
      <c r="D23" s="138"/>
      <c r="E23" s="138"/>
      <c r="F23" s="138"/>
      <c r="G23" s="190"/>
      <c r="H23" s="237"/>
      <c r="I23" s="149"/>
      <c r="M23" s="777"/>
      <c r="N23" s="777"/>
      <c r="O23" s="777"/>
      <c r="P23" s="777"/>
      <c r="Q23" s="777"/>
    </row>
    <row r="24" spans="2:17" x14ac:dyDescent="0.2">
      <c r="B24" s="132" t="s">
        <v>273</v>
      </c>
      <c r="C24" s="138"/>
      <c r="D24" s="138"/>
      <c r="E24" s="138"/>
      <c r="F24" s="138"/>
      <c r="G24" s="190"/>
      <c r="H24" s="237"/>
      <c r="I24" s="149"/>
      <c r="M24" s="777"/>
      <c r="N24" s="777"/>
      <c r="O24" s="777"/>
      <c r="P24" s="777"/>
      <c r="Q24" s="777"/>
    </row>
    <row r="25" spans="2:17" x14ac:dyDescent="0.2">
      <c r="B25" s="148" t="s">
        <v>508</v>
      </c>
      <c r="C25" s="138"/>
      <c r="D25" s="138"/>
      <c r="E25" s="138"/>
      <c r="F25" s="138"/>
      <c r="G25" s="190">
        <f>'Note 8 - 36'!A323</f>
        <v>15</v>
      </c>
      <c r="H25" s="237">
        <v>34017651.589999996</v>
      </c>
      <c r="I25" s="149">
        <v>30159010</v>
      </c>
      <c r="K25" s="261">
        <v>0</v>
      </c>
      <c r="M25" s="777"/>
      <c r="N25" s="777"/>
      <c r="O25" s="777"/>
      <c r="P25" s="777"/>
      <c r="Q25" s="777"/>
    </row>
    <row r="26" spans="2:17" x14ac:dyDescent="0.2">
      <c r="B26" s="148" t="s">
        <v>509</v>
      </c>
      <c r="C26" s="138"/>
      <c r="D26" s="138"/>
      <c r="E26" s="138"/>
      <c r="F26" s="138"/>
      <c r="G26" s="190">
        <f>'Note 8 - 36'!A427</f>
        <v>16</v>
      </c>
      <c r="H26" s="237">
        <v>3624701.86</v>
      </c>
      <c r="I26" s="149">
        <v>3318054</v>
      </c>
      <c r="M26" s="777"/>
      <c r="N26" s="777"/>
      <c r="O26" s="777"/>
      <c r="P26" s="777"/>
      <c r="Q26" s="777"/>
    </row>
    <row r="27" spans="2:17" x14ac:dyDescent="0.2">
      <c r="B27" s="148" t="s">
        <v>275</v>
      </c>
      <c r="C27" s="138"/>
      <c r="D27" s="138"/>
      <c r="E27" s="138"/>
      <c r="F27" s="138"/>
      <c r="G27" s="190">
        <f>'Note 8 - 36'!A444</f>
        <v>17</v>
      </c>
      <c r="H27" s="237">
        <v>2308778.2213492608</v>
      </c>
      <c r="I27" s="149">
        <v>2785312.0827583056</v>
      </c>
      <c r="J27" s="563"/>
      <c r="K27" s="261"/>
      <c r="M27" s="777"/>
      <c r="N27" s="777"/>
      <c r="O27" s="777"/>
      <c r="P27" s="777"/>
      <c r="Q27" s="777"/>
    </row>
    <row r="28" spans="2:17" hidden="1" x14ac:dyDescent="0.2">
      <c r="B28" s="403" t="s">
        <v>1188</v>
      </c>
      <c r="C28" s="405"/>
      <c r="D28" s="405"/>
      <c r="E28" s="405"/>
      <c r="F28" s="405"/>
      <c r="G28" s="405"/>
      <c r="H28" s="405"/>
      <c r="I28" s="405"/>
      <c r="M28" s="777"/>
      <c r="N28" s="777"/>
      <c r="O28" s="777"/>
      <c r="P28" s="777"/>
      <c r="Q28" s="777"/>
    </row>
    <row r="29" spans="2:17" x14ac:dyDescent="0.2">
      <c r="B29" s="148" t="s">
        <v>276</v>
      </c>
      <c r="C29" s="138"/>
      <c r="D29" s="138"/>
      <c r="E29" s="138"/>
      <c r="F29" s="138"/>
      <c r="G29" s="190">
        <f>'Note 8 - 36'!A454</f>
        <v>18</v>
      </c>
      <c r="H29" s="237">
        <v>70941.210000000006</v>
      </c>
      <c r="I29" s="149">
        <v>286676</v>
      </c>
      <c r="M29" s="777"/>
      <c r="N29" s="777"/>
      <c r="O29" s="777"/>
      <c r="P29" s="777"/>
      <c r="Q29" s="777"/>
    </row>
    <row r="30" spans="2:17" x14ac:dyDescent="0.2">
      <c r="B30" s="148" t="s">
        <v>1253</v>
      </c>
      <c r="C30" s="138"/>
      <c r="D30" s="138"/>
      <c r="E30" s="138"/>
      <c r="F30" s="138"/>
      <c r="G30" s="190"/>
      <c r="H30" s="237">
        <v>186989.06630015845</v>
      </c>
      <c r="I30" s="149">
        <v>10777736.25</v>
      </c>
      <c r="M30" s="302"/>
      <c r="N30" s="302"/>
      <c r="O30" s="302"/>
      <c r="P30" s="302"/>
      <c r="Q30" s="302"/>
    </row>
    <row r="31" spans="2:17" x14ac:dyDescent="0.2">
      <c r="B31" s="148" t="s">
        <v>510</v>
      </c>
      <c r="C31" s="138"/>
      <c r="D31" s="138"/>
      <c r="E31" s="138"/>
      <c r="F31" s="138"/>
      <c r="G31" s="190"/>
      <c r="H31" s="237">
        <v>1595587.56</v>
      </c>
      <c r="I31" s="149">
        <v>1271312.3800000001</v>
      </c>
      <c r="M31" s="302"/>
      <c r="N31" s="302"/>
      <c r="O31" s="302"/>
      <c r="P31" s="302"/>
      <c r="Q31" s="302"/>
    </row>
    <row r="32" spans="2:17" x14ac:dyDescent="0.2">
      <c r="B32" s="148" t="s">
        <v>511</v>
      </c>
      <c r="C32" s="138"/>
      <c r="D32" s="138"/>
      <c r="E32" s="138"/>
      <c r="F32" s="138"/>
      <c r="G32" s="190">
        <f>'Note 8 - 36'!A468</f>
        <v>19</v>
      </c>
      <c r="H32" s="237">
        <v>17902635.520000003</v>
      </c>
      <c r="I32" s="149">
        <v>21104983.23</v>
      </c>
      <c r="M32" s="302"/>
      <c r="N32" s="302"/>
      <c r="O32" s="302"/>
      <c r="P32" s="302"/>
      <c r="Q32" s="302"/>
    </row>
    <row r="33" spans="2:17" x14ac:dyDescent="0.2">
      <c r="B33" s="148"/>
      <c r="C33" s="138"/>
      <c r="D33" s="138"/>
      <c r="E33" s="138"/>
      <c r="F33" s="138"/>
      <c r="G33" s="190"/>
      <c r="H33" s="237"/>
      <c r="I33" s="149"/>
      <c r="M33" s="302"/>
      <c r="N33" s="302"/>
      <c r="O33" s="302"/>
      <c r="P33" s="302"/>
      <c r="Q33" s="302"/>
    </row>
    <row r="34" spans="2:17" x14ac:dyDescent="0.2">
      <c r="B34" s="132" t="s">
        <v>274</v>
      </c>
      <c r="C34" s="138"/>
      <c r="D34" s="138"/>
      <c r="E34" s="138"/>
      <c r="F34" s="138"/>
      <c r="G34" s="190"/>
      <c r="H34" s="97">
        <v>59707285.027649425</v>
      </c>
      <c r="I34" s="142">
        <v>69703083.942758307</v>
      </c>
      <c r="M34" s="302"/>
      <c r="N34" s="302"/>
      <c r="O34" s="302"/>
      <c r="P34" s="302"/>
      <c r="Q34" s="302"/>
    </row>
    <row r="35" spans="2:17" x14ac:dyDescent="0.2">
      <c r="B35" s="148"/>
      <c r="C35" s="138"/>
      <c r="D35" s="138"/>
      <c r="E35" s="138"/>
      <c r="F35" s="138"/>
      <c r="G35" s="190"/>
      <c r="H35" s="237"/>
      <c r="I35" s="149"/>
      <c r="M35" s="302"/>
      <c r="N35" s="302"/>
      <c r="O35" s="302"/>
      <c r="P35" s="302"/>
      <c r="Q35" s="302"/>
    </row>
    <row r="36" spans="2:17" x14ac:dyDescent="0.2">
      <c r="B36" s="148" t="s">
        <v>1110</v>
      </c>
      <c r="C36" s="138"/>
      <c r="D36" s="138"/>
      <c r="E36" s="138"/>
      <c r="F36" s="138"/>
      <c r="G36" s="190">
        <f>'Note 8 - 36'!A505</f>
        <v>20</v>
      </c>
      <c r="H36" s="237">
        <v>74033.5</v>
      </c>
      <c r="I36" s="149">
        <v>-21966</v>
      </c>
      <c r="M36" s="302"/>
      <c r="N36" s="302"/>
      <c r="O36" s="302"/>
      <c r="P36" s="302"/>
      <c r="Q36" s="302"/>
    </row>
    <row r="37" spans="2:17" x14ac:dyDescent="0.2">
      <c r="B37" s="148" t="s">
        <v>949</v>
      </c>
      <c r="C37" s="138"/>
      <c r="D37" s="138"/>
      <c r="E37" s="138"/>
      <c r="F37" s="138"/>
      <c r="G37" s="190">
        <f>'Note 8 - 36'!A515</f>
        <v>21</v>
      </c>
      <c r="H37" s="237">
        <v>-337646.79087658186</v>
      </c>
      <c r="I37" s="149">
        <v>0</v>
      </c>
      <c r="M37" s="302"/>
      <c r="N37" s="302"/>
      <c r="O37" s="302"/>
      <c r="P37" s="302"/>
      <c r="Q37" s="302"/>
    </row>
    <row r="38" spans="2:17" ht="18.75" customHeight="1" x14ac:dyDescent="0.2">
      <c r="B38" s="148"/>
      <c r="C38" s="138"/>
      <c r="D38" s="138"/>
      <c r="E38" s="138"/>
      <c r="F38" s="138"/>
      <c r="G38" s="190"/>
      <c r="H38" s="237"/>
      <c r="I38" s="236"/>
      <c r="M38" s="772"/>
      <c r="N38" s="772"/>
      <c r="O38" s="772"/>
      <c r="P38" s="772"/>
      <c r="Q38" s="772"/>
    </row>
    <row r="39" spans="2:17" ht="13.5" thickBot="1" x14ac:dyDescent="0.25">
      <c r="B39" s="132" t="s">
        <v>277</v>
      </c>
      <c r="C39" s="138"/>
      <c r="D39" s="138"/>
      <c r="E39" s="138"/>
      <c r="F39" s="138"/>
      <c r="G39" s="190"/>
      <c r="H39" s="153">
        <v>-3700003.1585260103</v>
      </c>
      <c r="I39" s="153">
        <v>-28347941.942758307</v>
      </c>
      <c r="M39" s="772"/>
      <c r="N39" s="772"/>
      <c r="O39" s="772"/>
      <c r="P39" s="772"/>
      <c r="Q39" s="772"/>
    </row>
    <row r="40" spans="2:17" ht="13.5" thickTop="1" x14ac:dyDescent="0.2">
      <c r="B40" s="299"/>
      <c r="C40" s="300"/>
      <c r="D40" s="300"/>
      <c r="E40" s="300"/>
      <c r="F40" s="300"/>
      <c r="G40" s="300"/>
      <c r="H40" s="277"/>
      <c r="I40" s="301"/>
      <c r="M40" s="772"/>
      <c r="N40" s="772"/>
      <c r="O40" s="772"/>
      <c r="P40" s="772"/>
      <c r="Q40" s="772"/>
    </row>
    <row r="41" spans="2:17" x14ac:dyDescent="0.2">
      <c r="F41" s="99">
        <v>146</v>
      </c>
      <c r="H41" s="242"/>
      <c r="I41" s="242"/>
      <c r="M41" s="772"/>
      <c r="N41" s="772"/>
      <c r="O41" s="772"/>
      <c r="P41" s="772"/>
      <c r="Q41" s="772"/>
    </row>
    <row r="42" spans="2:17" x14ac:dyDescent="0.2">
      <c r="E42" s="160"/>
      <c r="F42" s="160"/>
      <c r="H42" s="242"/>
      <c r="I42" s="242"/>
      <c r="M42" s="279"/>
      <c r="N42" s="279"/>
      <c r="O42" s="279"/>
      <c r="P42" s="279"/>
      <c r="Q42" s="279"/>
    </row>
    <row r="43" spans="2:17" x14ac:dyDescent="0.2">
      <c r="H43" s="242"/>
      <c r="I43" s="242"/>
      <c r="M43" s="279"/>
      <c r="N43" s="279"/>
      <c r="O43" s="279"/>
      <c r="P43" s="279"/>
      <c r="Q43" s="279"/>
    </row>
    <row r="44" spans="2:17" x14ac:dyDescent="0.2">
      <c r="H44" s="242"/>
      <c r="I44" s="242"/>
      <c r="M44" s="279"/>
      <c r="N44" s="279"/>
      <c r="O44" s="279"/>
      <c r="P44" s="279"/>
      <c r="Q44" s="279"/>
    </row>
    <row r="45" spans="2:17" x14ac:dyDescent="0.2">
      <c r="H45" s="242"/>
      <c r="I45" s="242"/>
      <c r="M45" s="279"/>
      <c r="N45" s="279"/>
      <c r="O45" s="279"/>
      <c r="P45" s="279"/>
      <c r="Q45" s="279"/>
    </row>
    <row r="46" spans="2:17" x14ac:dyDescent="0.2">
      <c r="H46" s="192"/>
      <c r="I46" s="192"/>
    </row>
    <row r="47" spans="2:17" x14ac:dyDescent="0.2">
      <c r="H47" s="242"/>
      <c r="I47" s="242"/>
    </row>
    <row r="48" spans="2:17" x14ac:dyDescent="0.2">
      <c r="H48" s="242"/>
      <c r="I48" s="242"/>
    </row>
  </sheetData>
  <mergeCells count="7">
    <mergeCell ref="S1:T1"/>
    <mergeCell ref="B1:I1"/>
    <mergeCell ref="M38:Q41"/>
    <mergeCell ref="B3:I3"/>
    <mergeCell ref="B4:I4"/>
    <mergeCell ref="B5:I5"/>
    <mergeCell ref="M7:Q29"/>
  </mergeCells>
  <phoneticPr fontId="13" type="noConversion"/>
  <conditionalFormatting sqref="B3:I3">
    <cfRule type="cellIs" dxfId="21" priority="1" stopIfTrue="1" operator="equal">
      <formula>"Input name of municipality in cover sheet"</formula>
    </cfRule>
  </conditionalFormatting>
  <conditionalFormatting sqref="B5:I5">
    <cfRule type="cellIs" dxfId="20" priority="2"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scale="76" firstPageNumber="6"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W31"/>
  <sheetViews>
    <sheetView view="pageBreakPreview" zoomScale="110" zoomScaleSheetLayoutView="110" workbookViewId="0">
      <selection activeCell="L33" sqref="L33"/>
    </sheetView>
  </sheetViews>
  <sheetFormatPr defaultColWidth="9.140625" defaultRowHeight="12.75" x14ac:dyDescent="0.2"/>
  <cols>
    <col min="1" max="1" width="9.140625" style="126"/>
    <col min="2" max="2" width="41.28515625" style="126" bestFit="1" customWidth="1"/>
    <col min="3" max="3" width="9" style="126" customWidth="1"/>
    <col min="4" max="4" width="7" style="126" bestFit="1" customWidth="1"/>
    <col min="5" max="5" width="9.140625" style="126"/>
    <col min="6" max="6" width="31.28515625" style="126" hidden="1" customWidth="1"/>
    <col min="7" max="7" width="5" style="126" customWidth="1"/>
    <col min="8" max="10" width="16" style="126" hidden="1" customWidth="1"/>
    <col min="11" max="12" width="16" style="126" customWidth="1"/>
    <col min="13" max="13" width="10.7109375" style="126" customWidth="1"/>
    <col min="14" max="14" width="14.140625" style="126" bestFit="1" customWidth="1"/>
    <col min="15" max="21" width="9.140625" style="126"/>
    <col min="22" max="22" width="2" style="127" hidden="1" customWidth="1"/>
    <col min="23" max="23" width="41.42578125" style="127" hidden="1" customWidth="1"/>
    <col min="24" max="16384" width="9.140625" style="126"/>
  </cols>
  <sheetData>
    <row r="1" spans="2:23" x14ac:dyDescent="0.2">
      <c r="B1" s="778"/>
      <c r="C1" s="779"/>
      <c r="D1" s="779"/>
      <c r="E1" s="779"/>
      <c r="F1" s="779"/>
      <c r="G1" s="779"/>
      <c r="H1" s="779"/>
      <c r="I1" s="779"/>
      <c r="J1" s="779"/>
      <c r="K1" s="779"/>
      <c r="L1" s="779"/>
      <c r="V1" s="769" t="s">
        <v>488</v>
      </c>
      <c r="W1" s="769"/>
    </row>
    <row r="2" spans="2:23" x14ac:dyDescent="0.2">
      <c r="C2" s="126">
        <v>147</v>
      </c>
    </row>
    <row r="3" spans="2:23" ht="15.75" x14ac:dyDescent="0.25">
      <c r="B3" s="783" t="str">
        <f>IF(Cover!A6="Insert Name of Municipality here","Input name of municipality in cover sheet",Cover!A6)</f>
        <v>XHARIEP DISTRICT MUNICIPALITY</v>
      </c>
      <c r="C3" s="784"/>
      <c r="D3" s="784"/>
      <c r="E3" s="784"/>
      <c r="F3" s="784"/>
      <c r="G3" s="784"/>
      <c r="H3" s="784"/>
      <c r="I3" s="784"/>
      <c r="J3" s="784"/>
      <c r="K3" s="784"/>
      <c r="L3" s="785"/>
      <c r="M3" s="129"/>
      <c r="V3" s="127">
        <v>1</v>
      </c>
      <c r="W3" s="127" t="s">
        <v>494</v>
      </c>
    </row>
    <row r="4" spans="2:23" x14ac:dyDescent="0.2">
      <c r="B4" s="766" t="s">
        <v>220</v>
      </c>
      <c r="C4" s="767"/>
      <c r="D4" s="767"/>
      <c r="E4" s="767"/>
      <c r="F4" s="767"/>
      <c r="G4" s="767"/>
      <c r="H4" s="767"/>
      <c r="I4" s="767"/>
      <c r="J4" s="767"/>
      <c r="K4" s="767"/>
      <c r="L4" s="768"/>
      <c r="M4" s="129"/>
    </row>
    <row r="5" spans="2:23" x14ac:dyDescent="0.2">
      <c r="B5" s="766" t="str">
        <f>'Stat of Financial Performance'!B5:I5</f>
        <v>for the period ended 30 June 2014</v>
      </c>
      <c r="C5" s="767"/>
      <c r="D5" s="767"/>
      <c r="E5" s="767"/>
      <c r="F5" s="767"/>
      <c r="G5" s="767"/>
      <c r="H5" s="767"/>
      <c r="I5" s="767"/>
      <c r="J5" s="767"/>
      <c r="K5" s="767"/>
      <c r="L5" s="768"/>
      <c r="M5" s="129"/>
      <c r="V5" s="127">
        <v>2</v>
      </c>
      <c r="W5" s="127" t="s">
        <v>495</v>
      </c>
    </row>
    <row r="6" spans="2:23" x14ac:dyDescent="0.2">
      <c r="B6" s="132"/>
      <c r="C6" s="130"/>
      <c r="D6" s="129"/>
      <c r="E6" s="129"/>
      <c r="F6" s="193"/>
      <c r="G6" s="129"/>
      <c r="H6" s="780"/>
      <c r="I6" s="780"/>
      <c r="J6" s="780"/>
      <c r="K6" s="780"/>
      <c r="L6" s="781"/>
      <c r="M6" s="134"/>
    </row>
    <row r="7" spans="2:23" ht="25.5" x14ac:dyDescent="0.2">
      <c r="B7" s="128"/>
      <c r="C7" s="129"/>
      <c r="D7" s="129"/>
      <c r="E7" s="129"/>
      <c r="F7" s="129"/>
      <c r="G7" s="194"/>
      <c r="H7" s="275" t="s">
        <v>289</v>
      </c>
      <c r="I7" s="275" t="s">
        <v>538</v>
      </c>
      <c r="J7" s="275" t="s">
        <v>291</v>
      </c>
      <c r="K7" s="275" t="s">
        <v>53</v>
      </c>
      <c r="L7" s="275" t="s">
        <v>292</v>
      </c>
      <c r="M7" s="195"/>
      <c r="V7" s="127">
        <v>3</v>
      </c>
      <c r="W7" s="127" t="s">
        <v>268</v>
      </c>
    </row>
    <row r="8" spans="2:23" ht="12.75" customHeight="1" x14ac:dyDescent="0.2">
      <c r="B8" s="132"/>
      <c r="C8" s="129"/>
      <c r="D8" s="129"/>
      <c r="E8" s="129"/>
      <c r="F8" s="129"/>
      <c r="G8" s="130" t="s">
        <v>199</v>
      </c>
      <c r="H8" s="196" t="str">
        <f>IF(Cover!E12="Select level of rounding"," ",IF(Cover!E12 = "R  (i.e. only cents)", "R", "R'000"))</f>
        <v>R</v>
      </c>
      <c r="I8" s="196" t="str">
        <f>IF(Cover!E12="Select level of rounding"," ",IF(Cover!E12 = "R  (i.e. only cents)", "R", "R'000"))</f>
        <v>R</v>
      </c>
      <c r="J8" s="196" t="str">
        <f>IF(Cover!E12="Select level of rounding"," ",IF(Cover!E12 = "R  (i.e. only cents)", "R", "R'000"))</f>
        <v>R</v>
      </c>
      <c r="K8" s="196" t="s">
        <v>1146</v>
      </c>
      <c r="L8" s="197" t="s">
        <v>1146</v>
      </c>
      <c r="M8" s="129"/>
      <c r="P8" s="782"/>
      <c r="Q8" s="782"/>
      <c r="R8" s="782"/>
      <c r="S8" s="782"/>
      <c r="T8" s="782"/>
      <c r="V8" s="127">
        <v>4</v>
      </c>
      <c r="W8" s="127" t="s">
        <v>553</v>
      </c>
    </row>
    <row r="9" spans="2:23" x14ac:dyDescent="0.2">
      <c r="B9" s="132"/>
      <c r="C9" s="129"/>
      <c r="D9" s="129"/>
      <c r="E9" s="129"/>
      <c r="F9" s="129"/>
      <c r="G9" s="129"/>
      <c r="H9" s="135"/>
      <c r="I9" s="135"/>
      <c r="J9" s="135"/>
      <c r="K9" s="135"/>
      <c r="L9" s="136"/>
      <c r="M9" s="129"/>
      <c r="P9" s="782"/>
      <c r="Q9" s="782"/>
      <c r="R9" s="782"/>
      <c r="S9" s="782"/>
      <c r="T9" s="782"/>
    </row>
    <row r="10" spans="2:23" x14ac:dyDescent="0.2">
      <c r="B10" s="132" t="s">
        <v>288</v>
      </c>
      <c r="C10" s="130"/>
      <c r="D10" s="131" t="s">
        <v>952</v>
      </c>
      <c r="E10" s="130"/>
      <c r="F10" s="130"/>
      <c r="G10" s="130"/>
      <c r="H10" s="199"/>
      <c r="I10" s="199"/>
      <c r="J10" s="199">
        <f>SUM(H10:I10)</f>
        <v>0</v>
      </c>
      <c r="K10" s="199">
        <v>44541751</v>
      </c>
      <c r="L10" s="96">
        <v>44541751</v>
      </c>
      <c r="M10" s="130"/>
      <c r="P10" s="782"/>
      <c r="Q10" s="782"/>
      <c r="R10" s="782"/>
      <c r="S10" s="782"/>
      <c r="T10" s="782"/>
    </row>
    <row r="11" spans="2:23" x14ac:dyDescent="0.2">
      <c r="B11" s="148" t="s">
        <v>290</v>
      </c>
      <c r="C11" s="130"/>
      <c r="D11" s="131"/>
      <c r="E11" s="130"/>
      <c r="F11" s="130"/>
      <c r="G11" s="130"/>
      <c r="H11" s="199"/>
      <c r="I11" s="199"/>
      <c r="J11" s="199"/>
      <c r="K11" s="237">
        <v>455024</v>
      </c>
      <c r="L11" s="96">
        <v>455024</v>
      </c>
      <c r="M11" s="130"/>
      <c r="P11" s="782"/>
      <c r="Q11" s="782"/>
      <c r="R11" s="782"/>
      <c r="S11" s="782"/>
      <c r="T11" s="782"/>
    </row>
    <row r="12" spans="2:23" x14ac:dyDescent="0.2">
      <c r="B12" s="132" t="s">
        <v>242</v>
      </c>
      <c r="C12" s="130"/>
      <c r="D12" s="130"/>
      <c r="E12" s="130"/>
      <c r="F12" s="130"/>
      <c r="G12" s="130"/>
      <c r="H12" s="199">
        <f>SUM(H10:H10)</f>
        <v>0</v>
      </c>
      <c r="I12" s="199">
        <f>SUM(I10:I10)</f>
        <v>0</v>
      </c>
      <c r="J12" s="199">
        <f>SUM(J10:J10)</f>
        <v>0</v>
      </c>
      <c r="K12" s="199">
        <v>44996775</v>
      </c>
      <c r="L12" s="96">
        <v>44996775</v>
      </c>
      <c r="M12" s="130"/>
      <c r="P12" s="782"/>
      <c r="Q12" s="782"/>
      <c r="R12" s="782"/>
      <c r="S12" s="782"/>
      <c r="T12" s="782"/>
    </row>
    <row r="13" spans="2:23" hidden="1" x14ac:dyDescent="0.2">
      <c r="B13" s="152" t="s">
        <v>89</v>
      </c>
      <c r="C13" s="129"/>
      <c r="D13" s="129"/>
      <c r="E13" s="129"/>
      <c r="F13" s="129"/>
      <c r="G13" s="129"/>
      <c r="H13" s="95">
        <v>0</v>
      </c>
      <c r="I13" s="95">
        <f>-I12</f>
        <v>0</v>
      </c>
      <c r="J13" s="199">
        <f>SUM(H13:I13)</f>
        <v>0</v>
      </c>
      <c r="K13" s="237">
        <v>0</v>
      </c>
      <c r="L13" s="96">
        <v>0</v>
      </c>
      <c r="M13" s="130"/>
      <c r="P13" s="782"/>
      <c r="Q13" s="782"/>
      <c r="R13" s="782"/>
      <c r="S13" s="782"/>
      <c r="T13" s="782"/>
    </row>
    <row r="14" spans="2:23" x14ac:dyDescent="0.2">
      <c r="B14" s="128" t="s">
        <v>277</v>
      </c>
      <c r="C14" s="129"/>
      <c r="D14" s="129"/>
      <c r="E14" s="129"/>
      <c r="F14" s="129"/>
      <c r="G14" s="129"/>
      <c r="H14" s="200">
        <v>0</v>
      </c>
      <c r="I14" s="200">
        <v>0</v>
      </c>
      <c r="J14" s="201">
        <v>0</v>
      </c>
      <c r="K14" s="200">
        <v>-28347941.942758307</v>
      </c>
      <c r="L14" s="137">
        <v>-28347941.942758307</v>
      </c>
      <c r="M14" s="129"/>
      <c r="P14" s="782"/>
      <c r="Q14" s="782"/>
      <c r="R14" s="782"/>
      <c r="S14" s="782"/>
      <c r="T14" s="782"/>
    </row>
    <row r="15" spans="2:23" x14ac:dyDescent="0.2">
      <c r="B15" s="132" t="s">
        <v>287</v>
      </c>
      <c r="C15" s="130"/>
      <c r="D15" s="131" t="s">
        <v>1095</v>
      </c>
      <c r="E15" s="130"/>
      <c r="F15" s="130"/>
      <c r="G15" s="130"/>
      <c r="H15" s="199">
        <f>SUM(H13:H14)+H10</f>
        <v>0</v>
      </c>
      <c r="I15" s="199">
        <f>SUM(I13:I14)+I10</f>
        <v>0</v>
      </c>
      <c r="J15" s="199">
        <f>SUM(J13:J14)+J10</f>
        <v>0</v>
      </c>
      <c r="K15" s="199">
        <v>16648833.057241693</v>
      </c>
      <c r="L15" s="202">
        <v>16648833.057241693</v>
      </c>
      <c r="M15" s="130"/>
      <c r="P15" s="782"/>
      <c r="Q15" s="782"/>
      <c r="R15" s="782"/>
      <c r="S15" s="782"/>
      <c r="T15" s="782"/>
    </row>
    <row r="16" spans="2:23" x14ac:dyDescent="0.2">
      <c r="B16" s="148" t="s">
        <v>290</v>
      </c>
      <c r="C16" s="130"/>
      <c r="D16" s="198"/>
      <c r="E16" s="130"/>
      <c r="F16" s="130"/>
      <c r="G16" s="138"/>
      <c r="H16" s="203">
        <v>0</v>
      </c>
      <c r="I16" s="203">
        <v>0</v>
      </c>
      <c r="J16" s="203">
        <v>0</v>
      </c>
      <c r="K16" s="203">
        <v>1993083</v>
      </c>
      <c r="L16" s="204">
        <v>1993083</v>
      </c>
      <c r="M16" s="130"/>
      <c r="P16" s="782"/>
      <c r="Q16" s="782"/>
      <c r="R16" s="782"/>
      <c r="S16" s="782"/>
      <c r="T16" s="782"/>
    </row>
    <row r="17" spans="2:23" x14ac:dyDescent="0.2">
      <c r="B17" s="132" t="s">
        <v>242</v>
      </c>
      <c r="C17" s="130"/>
      <c r="D17" s="198"/>
      <c r="E17" s="130"/>
      <c r="F17" s="130"/>
      <c r="G17" s="130"/>
      <c r="H17" s="201">
        <f>H15+H16</f>
        <v>0</v>
      </c>
      <c r="I17" s="201">
        <f>I15+I16</f>
        <v>0</v>
      </c>
      <c r="J17" s="201">
        <f>J15+J16</f>
        <v>0</v>
      </c>
      <c r="K17" s="201">
        <v>18641916.057241693</v>
      </c>
      <c r="L17" s="205">
        <v>18641916.057241693</v>
      </c>
      <c r="M17" s="130"/>
      <c r="N17" s="155"/>
      <c r="P17" s="782"/>
      <c r="Q17" s="782"/>
      <c r="R17" s="782"/>
      <c r="S17" s="782"/>
      <c r="T17" s="782"/>
    </row>
    <row r="18" spans="2:23" hidden="1" x14ac:dyDescent="0.2">
      <c r="B18" s="152" t="s">
        <v>89</v>
      </c>
      <c r="C18" s="129"/>
      <c r="D18" s="129"/>
      <c r="E18" s="129"/>
      <c r="F18" s="129"/>
      <c r="G18" s="129"/>
      <c r="H18" s="95">
        <v>0</v>
      </c>
      <c r="I18" s="95">
        <v>0</v>
      </c>
      <c r="J18" s="199">
        <v>0</v>
      </c>
      <c r="K18" s="203">
        <v>0</v>
      </c>
      <c r="L18" s="96">
        <v>0</v>
      </c>
      <c r="M18" s="129"/>
      <c r="P18" s="782"/>
      <c r="Q18" s="782"/>
      <c r="R18" s="782"/>
      <c r="S18" s="782"/>
      <c r="T18" s="782"/>
    </row>
    <row r="19" spans="2:23" x14ac:dyDescent="0.2">
      <c r="B19" s="128" t="s">
        <v>277</v>
      </c>
      <c r="C19" s="129"/>
      <c r="D19" s="129"/>
      <c r="E19" s="129"/>
      <c r="F19" s="129"/>
      <c r="G19" s="129"/>
      <c r="H19" s="95">
        <v>0</v>
      </c>
      <c r="I19" s="95">
        <v>0</v>
      </c>
      <c r="J19" s="95">
        <v>0</v>
      </c>
      <c r="K19" s="95">
        <v>-3700003.1585260103</v>
      </c>
      <c r="L19" s="96">
        <v>-3700003.1585260103</v>
      </c>
      <c r="M19" s="129"/>
      <c r="P19" s="782"/>
      <c r="Q19" s="782"/>
      <c r="R19" s="782"/>
      <c r="S19" s="782"/>
      <c r="T19" s="782"/>
    </row>
    <row r="20" spans="2:23" ht="13.5" thickBot="1" x14ac:dyDescent="0.25">
      <c r="B20" s="132" t="s">
        <v>288</v>
      </c>
      <c r="C20" s="129"/>
      <c r="D20" s="131" t="s">
        <v>1183</v>
      </c>
      <c r="E20" s="129"/>
      <c r="F20" s="129"/>
      <c r="G20" s="129"/>
      <c r="H20" s="153">
        <f>SUM(H17,H18:H19)</f>
        <v>0</v>
      </c>
      <c r="I20" s="153">
        <f>SUM(I17,I18:I19)</f>
        <v>0</v>
      </c>
      <c r="J20" s="153">
        <f>SUM(J17,J18:J19)</f>
        <v>0</v>
      </c>
      <c r="K20" s="153">
        <v>14941912.898715682</v>
      </c>
      <c r="L20" s="154">
        <v>14941912.898715682</v>
      </c>
      <c r="M20" s="130"/>
      <c r="P20" s="782"/>
      <c r="Q20" s="782"/>
      <c r="R20" s="782"/>
      <c r="S20" s="782"/>
      <c r="T20" s="782"/>
      <c r="V20" s="127">
        <v>6</v>
      </c>
      <c r="W20" s="127" t="s">
        <v>496</v>
      </c>
    </row>
    <row r="21" spans="2:23" ht="13.5" thickTop="1" x14ac:dyDescent="0.2">
      <c r="B21" s="128"/>
      <c r="C21" s="129"/>
      <c r="D21" s="129"/>
      <c r="E21" s="129"/>
      <c r="F21" s="129"/>
      <c r="G21" s="129"/>
      <c r="H21" s="129"/>
      <c r="I21" s="129"/>
      <c r="J21" s="129"/>
      <c r="K21" s="675"/>
      <c r="L21" s="709"/>
      <c r="M21" s="129"/>
      <c r="P21" s="782"/>
      <c r="Q21" s="782"/>
      <c r="R21" s="782"/>
      <c r="S21" s="782"/>
      <c r="T21" s="782"/>
    </row>
    <row r="22" spans="2:23" x14ac:dyDescent="0.2">
      <c r="B22" s="132"/>
      <c r="C22" s="129"/>
      <c r="D22" s="129"/>
      <c r="E22" s="129"/>
      <c r="F22" s="129"/>
      <c r="G22" s="129"/>
      <c r="H22" s="129"/>
      <c r="I22" s="129"/>
      <c r="J22" s="129"/>
      <c r="K22" s="675"/>
      <c r="L22" s="689"/>
      <c r="M22" s="130"/>
      <c r="P22" s="782"/>
      <c r="Q22" s="782"/>
      <c r="R22" s="782"/>
      <c r="S22" s="782"/>
      <c r="T22" s="782"/>
    </row>
    <row r="23" spans="2:23" x14ac:dyDescent="0.2">
      <c r="B23" s="191"/>
      <c r="C23" s="157"/>
      <c r="D23" s="157"/>
      <c r="E23" s="157"/>
      <c r="F23" s="157"/>
      <c r="G23" s="157"/>
      <c r="H23" s="157"/>
      <c r="I23" s="157"/>
      <c r="J23" s="157"/>
      <c r="K23" s="708"/>
      <c r="L23" s="690"/>
      <c r="M23" s="129"/>
      <c r="P23" s="782"/>
      <c r="Q23" s="782"/>
      <c r="R23" s="782"/>
      <c r="S23" s="782"/>
      <c r="T23" s="782"/>
      <c r="V23" s="127">
        <v>7</v>
      </c>
      <c r="W23" s="127" t="s">
        <v>269</v>
      </c>
    </row>
    <row r="24" spans="2:23" x14ac:dyDescent="0.2">
      <c r="P24" s="782"/>
      <c r="Q24" s="782"/>
      <c r="R24" s="782"/>
      <c r="S24" s="782"/>
      <c r="T24" s="782"/>
    </row>
    <row r="25" spans="2:23" hidden="1" x14ac:dyDescent="0.2">
      <c r="J25" s="206"/>
      <c r="K25" s="206">
        <v>14941912.898715682</v>
      </c>
      <c r="L25" s="206">
        <v>14941912.898715682</v>
      </c>
      <c r="N25" s="445"/>
      <c r="P25" s="782"/>
      <c r="Q25" s="782"/>
      <c r="R25" s="782"/>
      <c r="S25" s="782"/>
      <c r="T25" s="782"/>
    </row>
    <row r="26" spans="2:23" hidden="1" x14ac:dyDescent="0.2">
      <c r="J26" s="206"/>
      <c r="K26" s="206">
        <v>14941925</v>
      </c>
      <c r="L26" s="206" t="e">
        <v>#REF!</v>
      </c>
    </row>
    <row r="27" spans="2:23" ht="13.5" hidden="1" thickBot="1" x14ac:dyDescent="0.25">
      <c r="E27" s="160"/>
      <c r="J27" s="206"/>
      <c r="K27" s="207">
        <v>-12.101284317672253</v>
      </c>
      <c r="L27" s="207" t="e">
        <v>#REF!</v>
      </c>
    </row>
    <row r="28" spans="2:23" ht="13.5" hidden="1" thickTop="1" x14ac:dyDescent="0.2">
      <c r="D28" s="126">
        <v>303462.25</v>
      </c>
      <c r="F28" s="208"/>
      <c r="I28" s="206"/>
      <c r="J28" s="206"/>
      <c r="K28" s="206"/>
    </row>
    <row r="29" spans="2:23" hidden="1" x14ac:dyDescent="0.2">
      <c r="F29" s="208"/>
      <c r="I29" s="206">
        <f>K29</f>
        <v>16648833.057241693</v>
      </c>
      <c r="J29" s="206"/>
      <c r="K29" s="206">
        <v>16648833.057241693</v>
      </c>
    </row>
    <row r="30" spans="2:23" hidden="1" x14ac:dyDescent="0.2">
      <c r="I30" s="206" t="e">
        <f>-#REF!</f>
        <v>#REF!</v>
      </c>
      <c r="J30" s="209"/>
      <c r="K30" s="209">
        <v>16648833</v>
      </c>
    </row>
    <row r="31" spans="2:23" ht="13.5" hidden="1" thickBot="1" x14ac:dyDescent="0.25">
      <c r="I31" s="207" t="e">
        <f>I29-I30</f>
        <v>#REF!</v>
      </c>
      <c r="J31" s="210"/>
      <c r="K31" s="207">
        <v>5.7241693139076233E-2</v>
      </c>
    </row>
  </sheetData>
  <mergeCells count="7">
    <mergeCell ref="B1:L1"/>
    <mergeCell ref="H6:L6"/>
    <mergeCell ref="V1:W1"/>
    <mergeCell ref="P8:T25"/>
    <mergeCell ref="B3:L3"/>
    <mergeCell ref="B4:L4"/>
    <mergeCell ref="B5:L5"/>
  </mergeCells>
  <phoneticPr fontId="13" type="noConversion"/>
  <conditionalFormatting sqref="B3:L3">
    <cfRule type="cellIs" dxfId="19" priority="1" stopIfTrue="1" operator="equal">
      <formula>"Input name of municipality in cover sheet"</formula>
    </cfRule>
  </conditionalFormatting>
  <conditionalFormatting sqref="B5:L5">
    <cfRule type="cellIs" dxfId="18" priority="2"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scale="78" firstPageNumber="7"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T41"/>
  <sheetViews>
    <sheetView view="pageBreakPreview" topLeftCell="A10" workbookViewId="0">
      <selection activeCell="F36" sqref="F36"/>
    </sheetView>
  </sheetViews>
  <sheetFormatPr defaultColWidth="9.140625" defaultRowHeight="12.75" x14ac:dyDescent="0.2"/>
  <cols>
    <col min="1" max="5" width="9.140625" style="126"/>
    <col min="6" max="6" width="16.5703125" style="126" customWidth="1"/>
    <col min="7" max="7" width="5.85546875" style="126" customWidth="1"/>
    <col min="8" max="9" width="18" style="126" customWidth="1"/>
    <col min="10" max="10" width="9.140625" style="126"/>
    <col min="11" max="11" width="13.5703125" style="126" bestFit="1" customWidth="1"/>
    <col min="12" max="13" width="9.140625" style="126"/>
    <col min="14" max="14" width="20" style="126" customWidth="1"/>
    <col min="15" max="15" width="18.5703125" style="126" customWidth="1"/>
    <col min="16" max="18" width="9.140625" style="126"/>
    <col min="19" max="19" width="2" style="127" hidden="1" customWidth="1"/>
    <col min="20" max="20" width="41.42578125" style="127" hidden="1" customWidth="1"/>
    <col min="21" max="16384" width="9.140625" style="126"/>
  </cols>
  <sheetData>
    <row r="1" spans="2:20" x14ac:dyDescent="0.2">
      <c r="B1" s="778"/>
      <c r="C1" s="779"/>
      <c r="D1" s="779"/>
      <c r="E1" s="779"/>
      <c r="F1" s="779"/>
      <c r="G1" s="779"/>
      <c r="H1" s="779"/>
      <c r="I1" s="779"/>
      <c r="S1" s="769" t="s">
        <v>488</v>
      </c>
      <c r="T1" s="769"/>
    </row>
    <row r="3" spans="2:20" ht="15.75" x14ac:dyDescent="0.25">
      <c r="B3" s="783" t="str">
        <f>IF(Cover!A6="Insert Name of Municipality here","Input name of municipality in cover sheet",Cover!A6)</f>
        <v>XHARIEP DISTRICT MUNICIPALITY</v>
      </c>
      <c r="C3" s="784"/>
      <c r="D3" s="784"/>
      <c r="E3" s="784"/>
      <c r="F3" s="784"/>
      <c r="G3" s="784"/>
      <c r="H3" s="784"/>
      <c r="I3" s="785"/>
      <c r="S3" s="127">
        <v>1</v>
      </c>
      <c r="T3" s="127" t="s">
        <v>494</v>
      </c>
    </row>
    <row r="4" spans="2:20" x14ac:dyDescent="0.2">
      <c r="B4" s="766" t="s">
        <v>466</v>
      </c>
      <c r="C4" s="767"/>
      <c r="D4" s="767"/>
      <c r="E4" s="767"/>
      <c r="F4" s="767"/>
      <c r="G4" s="767"/>
      <c r="H4" s="767"/>
      <c r="I4" s="768"/>
    </row>
    <row r="5" spans="2:20" x14ac:dyDescent="0.2">
      <c r="B5" s="766" t="str">
        <f>'Stat of Changes in Net Assets'!B5:L5</f>
        <v>for the period ended 30 June 2014</v>
      </c>
      <c r="C5" s="767"/>
      <c r="D5" s="767"/>
      <c r="E5" s="767"/>
      <c r="F5" s="767"/>
      <c r="G5" s="767"/>
      <c r="H5" s="767"/>
      <c r="I5" s="768"/>
      <c r="S5" s="127">
        <v>2</v>
      </c>
      <c r="T5" s="127" t="s">
        <v>495</v>
      </c>
    </row>
    <row r="6" spans="2:20" ht="13.5" thickBot="1" x14ac:dyDescent="0.25">
      <c r="B6" s="290"/>
      <c r="C6" s="291"/>
      <c r="D6" s="291"/>
      <c r="E6" s="291"/>
      <c r="F6" s="291"/>
      <c r="G6" s="292" t="s">
        <v>199</v>
      </c>
      <c r="H6" s="288" t="s">
        <v>1168</v>
      </c>
      <c r="I6" s="293" t="s">
        <v>953</v>
      </c>
      <c r="S6" s="127">
        <v>3</v>
      </c>
      <c r="T6" s="127" t="s">
        <v>496</v>
      </c>
    </row>
    <row r="7" spans="2:20" ht="12.75" customHeight="1" x14ac:dyDescent="0.2">
      <c r="B7" s="132"/>
      <c r="C7" s="129"/>
      <c r="D7" s="129"/>
      <c r="E7" s="129"/>
      <c r="F7" s="129"/>
      <c r="G7" s="129"/>
      <c r="H7" s="273" t="s">
        <v>1146</v>
      </c>
      <c r="I7" s="274" t="s">
        <v>1146</v>
      </c>
      <c r="L7" s="787"/>
      <c r="M7" s="787"/>
      <c r="N7" s="787"/>
      <c r="O7" s="787"/>
      <c r="P7" s="787"/>
      <c r="S7" s="127">
        <v>4</v>
      </c>
      <c r="T7" s="127" t="s">
        <v>553</v>
      </c>
    </row>
    <row r="8" spans="2:20" x14ac:dyDescent="0.2">
      <c r="B8" s="132"/>
      <c r="C8" s="129"/>
      <c r="D8" s="129"/>
      <c r="E8" s="129"/>
      <c r="F8" s="129"/>
      <c r="G8" s="129"/>
      <c r="H8" s="129"/>
      <c r="I8" s="133"/>
      <c r="L8" s="787"/>
      <c r="M8" s="787"/>
      <c r="N8" s="787"/>
      <c r="O8" s="787"/>
      <c r="P8" s="787"/>
    </row>
    <row r="9" spans="2:20" x14ac:dyDescent="0.2">
      <c r="B9" s="132" t="s">
        <v>296</v>
      </c>
      <c r="C9" s="129"/>
      <c r="D9" s="129"/>
      <c r="E9" s="129"/>
      <c r="F9" s="129"/>
      <c r="G9" s="134"/>
      <c r="H9" s="135"/>
      <c r="I9" s="136"/>
      <c r="L9" s="787"/>
      <c r="M9" s="787"/>
      <c r="N9" s="787"/>
      <c r="O9" s="787"/>
      <c r="P9" s="787"/>
    </row>
    <row r="10" spans="2:20" x14ac:dyDescent="0.2">
      <c r="B10" s="128" t="s">
        <v>293</v>
      </c>
      <c r="C10" s="129"/>
      <c r="D10" s="129"/>
      <c r="E10" s="129"/>
      <c r="F10" s="129"/>
      <c r="G10" s="134"/>
      <c r="H10" s="95">
        <v>55998896.199999996</v>
      </c>
      <c r="I10" s="137">
        <v>41125895</v>
      </c>
      <c r="L10" s="787"/>
      <c r="M10" s="787"/>
      <c r="N10" s="787"/>
      <c r="O10" s="787"/>
      <c r="P10" s="787"/>
    </row>
    <row r="11" spans="2:20" x14ac:dyDescent="0.2">
      <c r="B11" s="128"/>
      <c r="C11" s="138" t="s">
        <v>682</v>
      </c>
      <c r="D11" s="129"/>
      <c r="E11" s="129"/>
      <c r="F11" s="129"/>
      <c r="G11" s="134"/>
      <c r="H11" s="139">
        <v>55998896.199999996</v>
      </c>
      <c r="I11" s="139">
        <v>41125895</v>
      </c>
      <c r="K11" s="155"/>
      <c r="L11" s="787"/>
      <c r="M11" s="787"/>
      <c r="N11" s="787"/>
      <c r="O11" s="787"/>
      <c r="P11" s="787"/>
    </row>
    <row r="12" spans="2:20" x14ac:dyDescent="0.2">
      <c r="B12" s="128" t="s">
        <v>294</v>
      </c>
      <c r="C12" s="129"/>
      <c r="D12" s="129"/>
      <c r="E12" s="129"/>
      <c r="F12" s="129"/>
      <c r="G12" s="134"/>
      <c r="H12" s="95">
        <v>56851978.199999996</v>
      </c>
      <c r="I12" s="96">
        <v>-50368917</v>
      </c>
      <c r="L12" s="786"/>
      <c r="M12" s="786"/>
      <c r="N12" s="786"/>
      <c r="O12" s="786"/>
      <c r="P12" s="786"/>
    </row>
    <row r="13" spans="2:20" x14ac:dyDescent="0.2">
      <c r="B13" s="128"/>
      <c r="C13" s="138" t="s">
        <v>683</v>
      </c>
      <c r="D13" s="129"/>
      <c r="E13" s="129"/>
      <c r="F13" s="129"/>
      <c r="G13" s="134"/>
      <c r="H13" s="140">
        <v>56851978.199999996</v>
      </c>
      <c r="I13" s="141">
        <v>-50368917</v>
      </c>
      <c r="L13" s="786"/>
      <c r="M13" s="786"/>
      <c r="N13" s="786"/>
      <c r="O13" s="786"/>
      <c r="P13" s="786"/>
    </row>
    <row r="14" spans="2:20" x14ac:dyDescent="0.2">
      <c r="B14" s="132" t="s">
        <v>295</v>
      </c>
      <c r="C14" s="129"/>
      <c r="D14" s="129"/>
      <c r="E14" s="129"/>
      <c r="F14" s="129"/>
      <c r="G14" s="134">
        <f>'Note 8 - 36'!A530</f>
        <v>22</v>
      </c>
      <c r="H14" s="97">
        <v>-853082</v>
      </c>
      <c r="I14" s="142">
        <v>-9063736</v>
      </c>
      <c r="L14" s="143" t="s">
        <v>12</v>
      </c>
      <c r="M14" s="144"/>
      <c r="N14" s="145">
        <f>-H14-'Note 8 - 36'!D548</f>
        <v>1706164</v>
      </c>
      <c r="O14" s="145">
        <f>I14-'Note 8 - 36'!E548</f>
        <v>0</v>
      </c>
      <c r="P14" s="146"/>
    </row>
    <row r="15" spans="2:20" x14ac:dyDescent="0.2">
      <c r="B15" s="128"/>
      <c r="C15" s="129"/>
      <c r="D15" s="129"/>
      <c r="E15" s="129"/>
      <c r="F15" s="129"/>
      <c r="G15" s="134"/>
      <c r="H15" s="95"/>
      <c r="I15" s="96"/>
      <c r="L15" s="144"/>
      <c r="M15" s="144"/>
      <c r="N15" s="144"/>
      <c r="O15" s="144"/>
      <c r="P15" s="146"/>
    </row>
    <row r="16" spans="2:20" x14ac:dyDescent="0.2">
      <c r="B16" s="132" t="s">
        <v>297</v>
      </c>
      <c r="C16" s="129"/>
      <c r="D16" s="129"/>
      <c r="E16" s="129"/>
      <c r="F16" s="129"/>
      <c r="G16" s="134"/>
      <c r="H16" s="95"/>
      <c r="I16" s="96"/>
      <c r="K16" s="155"/>
      <c r="L16" s="144"/>
      <c r="M16" s="144"/>
      <c r="N16" s="147" t="str">
        <f>IF(N14=0,"in balance","error")</f>
        <v>error</v>
      </c>
      <c r="O16" s="147" t="str">
        <f>IF(O14=0,"in balance","error")</f>
        <v>in balance</v>
      </c>
      <c r="P16" s="146"/>
    </row>
    <row r="17" spans="2:16" x14ac:dyDescent="0.2">
      <c r="B17" s="148" t="s">
        <v>676</v>
      </c>
      <c r="C17" s="129"/>
      <c r="D17" s="129"/>
      <c r="E17" s="129"/>
      <c r="F17" s="129"/>
      <c r="G17" s="134">
        <v>6</v>
      </c>
      <c r="H17" s="95">
        <v>-482069.48122807016</v>
      </c>
      <c r="I17" s="96">
        <v>-1457514</v>
      </c>
      <c r="L17" s="144"/>
      <c r="M17" s="144"/>
      <c r="N17" s="144"/>
      <c r="O17" s="144"/>
      <c r="P17" s="146"/>
    </row>
    <row r="18" spans="2:16" ht="11.25" customHeight="1" x14ac:dyDescent="0.2">
      <c r="B18" s="148" t="s">
        <v>677</v>
      </c>
      <c r="C18" s="129"/>
      <c r="D18" s="129"/>
      <c r="E18" s="129"/>
      <c r="F18" s="129"/>
      <c r="G18" s="134"/>
      <c r="H18" s="95">
        <v>74033.5</v>
      </c>
      <c r="I18" s="149">
        <v>24731</v>
      </c>
      <c r="L18" s="150"/>
      <c r="M18" s="150"/>
      <c r="N18" s="150"/>
      <c r="O18" s="150"/>
      <c r="P18" s="151"/>
    </row>
    <row r="19" spans="2:16" x14ac:dyDescent="0.2">
      <c r="B19" s="148" t="s">
        <v>679</v>
      </c>
      <c r="C19" s="129"/>
      <c r="D19" s="129"/>
      <c r="E19" s="129"/>
      <c r="F19" s="129"/>
      <c r="G19" s="134"/>
      <c r="H19" s="95">
        <v>0</v>
      </c>
      <c r="I19" s="149">
        <v>-472079</v>
      </c>
      <c r="L19" s="151"/>
      <c r="M19" s="151"/>
      <c r="N19" s="151"/>
      <c r="O19" s="151"/>
      <c r="P19" s="151"/>
    </row>
    <row r="20" spans="2:16" x14ac:dyDescent="0.2">
      <c r="B20" s="148" t="s">
        <v>680</v>
      </c>
      <c r="C20" s="129"/>
      <c r="D20" s="129"/>
      <c r="E20" s="129"/>
      <c r="F20" s="129"/>
      <c r="G20" s="134"/>
      <c r="H20" s="95">
        <v>0</v>
      </c>
      <c r="I20" s="96">
        <v>0</v>
      </c>
      <c r="L20" s="151"/>
      <c r="M20" s="151"/>
      <c r="N20" s="151"/>
      <c r="O20" s="151"/>
      <c r="P20" s="151"/>
    </row>
    <row r="21" spans="2:16" x14ac:dyDescent="0.2">
      <c r="B21" s="148" t="s">
        <v>678</v>
      </c>
      <c r="C21" s="129"/>
      <c r="D21" s="129"/>
      <c r="E21" s="129"/>
      <c r="F21" s="129"/>
      <c r="G21" s="134"/>
      <c r="H21" s="95">
        <v>0</v>
      </c>
      <c r="I21" s="96">
        <v>5000000</v>
      </c>
      <c r="L21" s="151"/>
      <c r="M21" s="151"/>
      <c r="N21" s="151"/>
      <c r="O21" s="151"/>
      <c r="P21" s="151"/>
    </row>
    <row r="22" spans="2:16" x14ac:dyDescent="0.2">
      <c r="B22" s="132" t="s">
        <v>431</v>
      </c>
      <c r="C22" s="129"/>
      <c r="D22" s="129"/>
      <c r="E22" s="129"/>
      <c r="F22" s="129"/>
      <c r="G22" s="134"/>
      <c r="H22" s="97">
        <v>-408036</v>
      </c>
      <c r="I22" s="142">
        <v>3095138</v>
      </c>
      <c r="L22" s="151"/>
      <c r="M22" s="151"/>
      <c r="N22" s="151"/>
      <c r="O22" s="151"/>
      <c r="P22" s="151"/>
    </row>
    <row r="23" spans="2:16" x14ac:dyDescent="0.2">
      <c r="B23" s="132"/>
      <c r="C23" s="129"/>
      <c r="D23" s="129"/>
      <c r="E23" s="129"/>
      <c r="F23" s="129"/>
      <c r="G23" s="134"/>
      <c r="H23" s="95"/>
      <c r="I23" s="96"/>
      <c r="L23" s="151"/>
      <c r="M23" s="151"/>
      <c r="N23" s="151"/>
      <c r="O23" s="151"/>
      <c r="P23" s="151"/>
    </row>
    <row r="24" spans="2:16" x14ac:dyDescent="0.2">
      <c r="B24" s="132" t="s">
        <v>432</v>
      </c>
      <c r="C24" s="129"/>
      <c r="D24" s="129"/>
      <c r="E24" s="129"/>
      <c r="F24" s="129"/>
      <c r="G24" s="134"/>
      <c r="H24" s="95"/>
      <c r="I24" s="96"/>
      <c r="L24" s="151"/>
      <c r="M24" s="151"/>
      <c r="N24" s="151"/>
      <c r="O24" s="151"/>
      <c r="P24" s="151"/>
    </row>
    <row r="25" spans="2:16" x14ac:dyDescent="0.2">
      <c r="B25" s="152" t="s">
        <v>125</v>
      </c>
      <c r="C25" s="129"/>
      <c r="D25" s="129"/>
      <c r="E25" s="129"/>
      <c r="F25" s="129"/>
      <c r="G25" s="134"/>
      <c r="H25" s="95">
        <v>0</v>
      </c>
      <c r="I25" s="96">
        <v>-451903</v>
      </c>
      <c r="K25" s="155"/>
    </row>
    <row r="26" spans="2:16" x14ac:dyDescent="0.2">
      <c r="B26" s="148" t="s">
        <v>681</v>
      </c>
      <c r="C26" s="129"/>
      <c r="D26" s="129"/>
      <c r="E26" s="129"/>
      <c r="F26" s="129"/>
      <c r="G26" s="134"/>
      <c r="H26" s="95">
        <v>271998.95999999996</v>
      </c>
      <c r="I26" s="96">
        <v>283816</v>
      </c>
    </row>
    <row r="27" spans="2:16" x14ac:dyDescent="0.2">
      <c r="B27" s="148" t="s">
        <v>276</v>
      </c>
      <c r="C27" s="129"/>
      <c r="D27" s="129"/>
      <c r="E27" s="129"/>
      <c r="F27" s="129"/>
      <c r="G27" s="134"/>
      <c r="H27" s="95">
        <v>-70941.210000000006</v>
      </c>
      <c r="I27" s="96">
        <v>0</v>
      </c>
    </row>
    <row r="28" spans="2:16" x14ac:dyDescent="0.2">
      <c r="B28" s="132" t="s">
        <v>151</v>
      </c>
      <c r="C28" s="129"/>
      <c r="D28" s="129"/>
      <c r="E28" s="129"/>
      <c r="F28" s="129"/>
      <c r="G28" s="134"/>
      <c r="H28" s="97">
        <v>201057.74999999994</v>
      </c>
      <c r="I28" s="142">
        <v>-168087</v>
      </c>
    </row>
    <row r="29" spans="2:16" x14ac:dyDescent="0.2">
      <c r="B29" s="132"/>
      <c r="C29" s="129"/>
      <c r="D29" s="129"/>
      <c r="E29" s="129"/>
      <c r="F29" s="129"/>
      <c r="G29" s="134"/>
      <c r="H29" s="95"/>
      <c r="I29" s="96"/>
    </row>
    <row r="30" spans="2:16" x14ac:dyDescent="0.2">
      <c r="B30" s="132" t="s">
        <v>448</v>
      </c>
      <c r="C30" s="129"/>
      <c r="D30" s="129"/>
      <c r="E30" s="129"/>
      <c r="F30" s="129"/>
      <c r="G30" s="134"/>
      <c r="H30" s="95">
        <v>-1049473</v>
      </c>
      <c r="I30" s="96">
        <v>-9243022</v>
      </c>
    </row>
    <row r="31" spans="2:16" x14ac:dyDescent="0.2">
      <c r="B31" s="132" t="s">
        <v>449</v>
      </c>
      <c r="C31" s="129"/>
      <c r="D31" s="129"/>
      <c r="E31" s="129"/>
      <c r="F31" s="129"/>
      <c r="G31" s="134"/>
      <c r="H31" s="95">
        <v>1819068</v>
      </c>
      <c r="I31" s="96">
        <v>11062090</v>
      </c>
    </row>
    <row r="32" spans="2:16" ht="13.5" thickBot="1" x14ac:dyDescent="0.25">
      <c r="B32" s="132" t="s">
        <v>450</v>
      </c>
      <c r="C32" s="129"/>
      <c r="D32" s="129"/>
      <c r="E32" s="129"/>
      <c r="F32" s="129"/>
      <c r="G32" s="134">
        <f>'Notes_2 to 5'!A226</f>
        <v>5</v>
      </c>
      <c r="H32" s="153">
        <v>769595</v>
      </c>
      <c r="I32" s="154">
        <v>1819068</v>
      </c>
    </row>
    <row r="33" spans="2:14" ht="13.5" thickTop="1" x14ac:dyDescent="0.2">
      <c r="B33" s="128"/>
      <c r="C33" s="129"/>
      <c r="D33" s="129"/>
      <c r="E33" s="129"/>
      <c r="F33" s="129"/>
      <c r="G33" s="129"/>
      <c r="H33" s="135"/>
      <c r="I33" s="136"/>
      <c r="N33" s="155"/>
    </row>
    <row r="34" spans="2:14" x14ac:dyDescent="0.2">
      <c r="B34" s="128"/>
      <c r="C34" s="129"/>
      <c r="D34" s="129"/>
      <c r="E34" s="129"/>
      <c r="F34" s="129"/>
      <c r="G34" s="129"/>
      <c r="H34" s="135"/>
      <c r="I34" s="136"/>
    </row>
    <row r="35" spans="2:14" x14ac:dyDescent="0.2">
      <c r="B35" s="156"/>
      <c r="C35" s="157"/>
      <c r="D35" s="157"/>
      <c r="E35" s="157"/>
      <c r="F35" s="157"/>
      <c r="G35" s="157"/>
      <c r="H35" s="158"/>
      <c r="I35" s="159"/>
    </row>
    <row r="36" spans="2:14" x14ac:dyDescent="0.2">
      <c r="F36" s="126">
        <v>148</v>
      </c>
    </row>
    <row r="38" spans="2:14" x14ac:dyDescent="0.2">
      <c r="E38" s="143" t="s">
        <v>12</v>
      </c>
      <c r="F38" s="160"/>
      <c r="H38" s="161">
        <v>0</v>
      </c>
      <c r="I38" s="161">
        <v>0</v>
      </c>
    </row>
    <row r="41" spans="2:14" x14ac:dyDescent="0.2">
      <c r="H41" s="160" t="s">
        <v>1485</v>
      </c>
      <c r="I41" s="160" t="s">
        <v>1485</v>
      </c>
    </row>
  </sheetData>
  <mergeCells count="7">
    <mergeCell ref="S1:T1"/>
    <mergeCell ref="B1:I1"/>
    <mergeCell ref="L12:P13"/>
    <mergeCell ref="L7:P11"/>
    <mergeCell ref="B3:I3"/>
    <mergeCell ref="B4:I4"/>
    <mergeCell ref="B5:I5"/>
  </mergeCells>
  <phoneticPr fontId="13" type="noConversion"/>
  <conditionalFormatting sqref="B3:I3">
    <cfRule type="cellIs" dxfId="17" priority="1" stopIfTrue="1" operator="equal">
      <formula>"Input name of municipality in cover sheet"</formula>
    </cfRule>
  </conditionalFormatting>
  <conditionalFormatting sqref="B5:I5">
    <cfRule type="cellIs" dxfId="16" priority="2" stopIfTrue="1" operator="equal">
      <formula>"input financial year in cover sheet"</formula>
    </cfRule>
  </conditionalFormatting>
  <pageMargins left="0.74803149606299213" right="0.74803149606299213" top="0.98425196850393704" bottom="0.98425196850393704" header="0.51181102362204722" footer="0.51181102362204722"/>
  <pageSetup paperSize="9" scale="84" firstPageNumber="8" orientation="portrait"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Cover</vt:lpstr>
      <vt:lpstr>Gen Info Pg 1</vt:lpstr>
      <vt:lpstr>Gen Info Pg 2</vt:lpstr>
      <vt:lpstr>Approval </vt:lpstr>
      <vt:lpstr>Index</vt:lpstr>
      <vt:lpstr>Stat of Financial Position</vt:lpstr>
      <vt:lpstr>Stat of Financial Performance</vt:lpstr>
      <vt:lpstr>Stat of Changes in Net Assets</vt:lpstr>
      <vt:lpstr>Cash flow statement</vt:lpstr>
      <vt:lpstr>Comparison statement </vt:lpstr>
      <vt:lpstr>Appropriation Statement</vt:lpstr>
      <vt:lpstr>Accounting Policies</vt:lpstr>
      <vt:lpstr>Notes_2 to 5</vt:lpstr>
      <vt:lpstr>Note 6</vt:lpstr>
      <vt:lpstr>Note 7</vt:lpstr>
      <vt:lpstr>Notes14</vt:lpstr>
      <vt:lpstr>Note 8 - 36</vt:lpstr>
      <vt:lpstr>App A</vt:lpstr>
      <vt:lpstr>App B</vt:lpstr>
      <vt:lpstr>App C</vt:lpstr>
      <vt:lpstr>Cover!Departmentname</vt:lpstr>
      <vt:lpstr>NT_contact</vt:lpstr>
      <vt:lpstr>'Accounting Policies'!Print_Area</vt:lpstr>
      <vt:lpstr>'App B'!Print_Area</vt:lpstr>
      <vt:lpstr>'Approval '!Print_Area</vt:lpstr>
      <vt:lpstr>'Cash flow statement'!Print_Area</vt:lpstr>
      <vt:lpstr>Cover!Print_Area</vt:lpstr>
      <vt:lpstr>'Gen Info Pg 1'!Print_Area</vt:lpstr>
      <vt:lpstr>'Gen Info Pg 2'!Print_Area</vt:lpstr>
      <vt:lpstr>Index!Print_Area</vt:lpstr>
      <vt:lpstr>'Note 7'!Print_Area</vt:lpstr>
      <vt:lpstr>'Note 8 - 36'!Print_Area</vt:lpstr>
      <vt:lpstr>'Notes_2 to 5'!Print_Area</vt:lpstr>
      <vt:lpstr>Notes14!Print_Area</vt:lpstr>
      <vt:lpstr>'Stat of Changes in Net Assets'!Print_Area</vt:lpstr>
      <vt:lpstr>'Stat of Financial Performance'!Print_Area</vt:lpstr>
      <vt:lpstr>'Stat of Financial Position'!Print_Area</vt:lpstr>
      <vt:lpstr>'Note 7'!Print_Titles</vt:lpstr>
      <vt:lpstr>'Note 8 - 36'!Print_Titles</vt:lpstr>
      <vt:lpstr>'Notes_2 to 5'!Print_Titles</vt:lpstr>
      <vt:lpstr>Province</vt:lpstr>
    </vt:vector>
  </TitlesOfParts>
  <Company>Altimax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AFS DOCUMENT</dc:title>
  <dc:creator>Obrey Nekhavhambe</dc:creator>
  <cp:keywords>GRAP</cp:keywords>
  <cp:lastModifiedBy>nini n. Ngeyakhe</cp:lastModifiedBy>
  <cp:lastPrinted>2014-08-29T13:05:02Z</cp:lastPrinted>
  <dcterms:created xsi:type="dcterms:W3CDTF">2008-11-20T08:04:58Z</dcterms:created>
  <dcterms:modified xsi:type="dcterms:W3CDTF">2015-01-22T18:47:49Z</dcterms:modified>
  <cp:contentStatus>Final</cp:contentStatus>
</cp:coreProperties>
</file>